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Sekcija I - imovina" sheetId="1" r:id="rId1"/>
    <sheet name="Sekcija II - odgovornost" sheetId="2" r:id="rId2"/>
    <sheet name="Sekcija III - nezgoda" sheetId="3" r:id="rId3"/>
    <sheet name="Sekcija IV - vozila" sheetId="4" r:id="rId4"/>
    <sheet name="REKAPITULACIJA" sheetId="5" r:id="rId5"/>
    <sheet name="POVIJEST ŠTETA" sheetId="6" r:id="rId6"/>
  </sheets>
  <definedNames/>
  <calcPr fullCalcOnLoad="1"/>
</workbook>
</file>

<file path=xl/sharedStrings.xml><?xml version="1.0" encoding="utf-8"?>
<sst xmlns="http://schemas.openxmlformats.org/spreadsheetml/2006/main" count="282" uniqueCount="180">
  <si>
    <t>DA</t>
  </si>
  <si>
    <t xml:space="preserve">Limit pokrića u kn po štetnom događaji </t>
  </si>
  <si>
    <t>Smrt uslijed nezgode</t>
  </si>
  <si>
    <t>Smrt uslijed bolesti</t>
  </si>
  <si>
    <t>Trajni invaliditet uslijed nezgode</t>
  </si>
  <si>
    <t>Franšiza po štetnom događaju</t>
  </si>
  <si>
    <t>Pritisak snijega i snježna lavina, odron kamenja, klizanje tla</t>
  </si>
  <si>
    <t>Lom stroja</t>
  </si>
  <si>
    <t>Lom stakala</t>
  </si>
  <si>
    <t xml:space="preserve">Izljev vode iz vodovodnih i kanalizacijskih cijevi i ostalih cijevnih sustava </t>
  </si>
  <si>
    <t>-</t>
  </si>
  <si>
    <t>Požar - FLEXA</t>
  </si>
  <si>
    <t>Oluja i tuča</t>
  </si>
  <si>
    <t>Udar motornog vozila, plovila ili željezničkog vozila, oštećenje od dima i probijanje zvučnog zida</t>
  </si>
  <si>
    <t>Osiguranje elektronskih aparata i  uređaja - računala</t>
  </si>
  <si>
    <t>Neimenovani rizici</t>
  </si>
  <si>
    <t>Franšiza/ Samopridržaj u kn</t>
  </si>
  <si>
    <t>Indirektni udar groma na I. rizik</t>
  </si>
  <si>
    <t>bez franšize</t>
  </si>
  <si>
    <t>Sekcija I - osiguranje imovine - All risks</t>
  </si>
  <si>
    <t xml:space="preserve">Sekcija II - osiguranje odgovornosti </t>
  </si>
  <si>
    <t>Sekcija III -  osiguranje osoba od posljedice nesretnog slučaja</t>
  </si>
  <si>
    <t>Sekcija IV -  osiguranje vozila</t>
  </si>
  <si>
    <t>Marka, tip, model</t>
  </si>
  <si>
    <t>Registarska oznaka</t>
  </si>
  <si>
    <t>kW/     NDM (kg)</t>
  </si>
  <si>
    <t>Bonus AO</t>
  </si>
  <si>
    <t>Troškovnik Sekcija I - osiguranje imovine All risk</t>
  </si>
  <si>
    <t xml:space="preserve">Troškovnik Sekcija II - osiguranje odgovornosti </t>
  </si>
  <si>
    <t>Manifestacija, demonstracija, štrajk i onemogućavanje rada radnika</t>
  </si>
  <si>
    <t>Samozapaljenje zaliha nafte i plina u nepokretnim cisternama</t>
  </si>
  <si>
    <t>Istjecanje tekućine ili plina iz nepokretnih cisterni i posuda</t>
  </si>
  <si>
    <t>Količina</t>
  </si>
  <si>
    <t>Jednična mjera</t>
  </si>
  <si>
    <t>Ukupna cijena za 1 godinu</t>
  </si>
  <si>
    <t xml:space="preserve">Jedinična cijena </t>
  </si>
  <si>
    <t>Sekacija II - osigurananje od odgovornosti prema uvjetima Tehničke specifikacije:</t>
  </si>
  <si>
    <t xml:space="preserve">Troškovnik Sekcija III - osiguranje osoba od posljedice nesretnog slučaja </t>
  </si>
  <si>
    <t>Osigurani rizik prema All risk uvjetima - Sekcija III:</t>
  </si>
  <si>
    <t>osoba</t>
  </si>
  <si>
    <t>Rekapitulacija troškovnika</t>
  </si>
  <si>
    <t>IO</t>
  </si>
  <si>
    <t>Količina - granica obveze godišnje</t>
  </si>
  <si>
    <t>Proširenje pokrića: zlonamjerno oštećenje - vandalizam</t>
  </si>
  <si>
    <t>Poplava, bujica, visoka voda sa proširenjem prodora oborinskih voda</t>
  </si>
  <si>
    <t>Potres</t>
  </si>
  <si>
    <t>Provalna krađa, razbojstvo i vandalizam uslijed provalne krađe</t>
  </si>
  <si>
    <t>Premijska stopa u promilima</t>
  </si>
  <si>
    <t>Ugovaratelj/Osiguranik:</t>
  </si>
  <si>
    <t>IZNOS OSIGURANJA</t>
  </si>
  <si>
    <t>Jedinična mjera</t>
  </si>
  <si>
    <t>Količina - iznos osiguranja po štetnom događaju</t>
  </si>
  <si>
    <t>OSIGURANJE AUTOMOBILSKE ODGOVORNOSTI, AUTOMOBILSKE NEZGODE , AO+ I ZAŠTITA BONUSA</t>
  </si>
  <si>
    <t>Vrsta, marka, tip, model</t>
  </si>
  <si>
    <t>God. proizv.</t>
  </si>
  <si>
    <t>Datum početka osiguranja</t>
  </si>
  <si>
    <t>Jedinična cijena - automobilska odgovornost</t>
  </si>
  <si>
    <t>Jedinična cijena - automobilska nezgoda</t>
  </si>
  <si>
    <t>Jedinična cijena - AO plus</t>
  </si>
  <si>
    <t>Jedinična cijena - zaštita bonusa</t>
  </si>
  <si>
    <t>OSIGURANJE AUTOMOBILSKOG KASKA I AUTOMOBILSKE ASISTENCIJE</t>
  </si>
  <si>
    <t>Bonus AK</t>
  </si>
  <si>
    <t>NNV vozila sa PDV-om</t>
  </si>
  <si>
    <t>Jedinična cijena - automobilski kasko</t>
  </si>
  <si>
    <t>Jedinična cijena - automobilska asistencija</t>
  </si>
  <si>
    <t>12 (8+9+10+11)</t>
  </si>
  <si>
    <t>Broj mjesta za sjedenje</t>
  </si>
  <si>
    <t>kW/ NDM (kg)</t>
  </si>
  <si>
    <t>11 (9+10)</t>
  </si>
  <si>
    <t>6 (4*5/1000)</t>
  </si>
  <si>
    <t>7 (6*1)</t>
  </si>
  <si>
    <t>6 (5*1)</t>
  </si>
  <si>
    <t>Pregled i vrijednosti osigurane imovine (iznos osiguranja) - Sekcija I</t>
  </si>
  <si>
    <t xml:space="preserve">Dnevna naknada za liječenje u bolnici </t>
  </si>
  <si>
    <t>Dnevna naknada za nesposobnost za rad</t>
  </si>
  <si>
    <t>Karenca</t>
  </si>
  <si>
    <t>bez karence</t>
  </si>
  <si>
    <t>Ukupna cijena - godišnja premija</t>
  </si>
  <si>
    <t>2017.</t>
  </si>
  <si>
    <t>Psihijatrijska bolnica Lopača</t>
  </si>
  <si>
    <t>Lopača 11, 51218 Dražice</t>
  </si>
  <si>
    <t>OIB: 56523220122</t>
  </si>
  <si>
    <t>1. GRAĐEVINSKI OBJEKTI</t>
  </si>
  <si>
    <t>R.br.</t>
  </si>
  <si>
    <t>MJESTO</t>
  </si>
  <si>
    <t>KOTLOVNICE</t>
  </si>
  <si>
    <t>SUSTAV PROTUPROVALNE I POŽARNE ZAŠTITE</t>
  </si>
  <si>
    <t>neto korisna površina                     m2</t>
  </si>
  <si>
    <t>VRSTA GORIVA</t>
  </si>
  <si>
    <t>PROTUPROVALNA ZAŠTITA</t>
  </si>
  <si>
    <t>PROTUPOŽARNA ZAŠTITA</t>
  </si>
  <si>
    <t>PLIN</t>
  </si>
  <si>
    <t>L  (ukupno)</t>
  </si>
  <si>
    <t>PAVILJON A</t>
  </si>
  <si>
    <t>PAVILJNO B</t>
  </si>
  <si>
    <t>PAVILJON C</t>
  </si>
  <si>
    <t>PAVILJON D</t>
  </si>
  <si>
    <t xml:space="preserve">RADIONA </t>
  </si>
  <si>
    <t>BIO DISK</t>
  </si>
  <si>
    <t>SVEUKUPNO</t>
  </si>
  <si>
    <t>2. OPREMA I SITAN INVENTAR</t>
  </si>
  <si>
    <t>Na svim navedenim lokacijama pod 1. građevinski objekti</t>
  </si>
  <si>
    <t>1.</t>
  </si>
  <si>
    <t>Računala i računalna oprema</t>
  </si>
  <si>
    <t>2.</t>
  </si>
  <si>
    <t>Strojevi, aparati i uređaji</t>
  </si>
  <si>
    <t>3.</t>
  </si>
  <si>
    <t>Sva ostala oprema</t>
  </si>
  <si>
    <t>4.</t>
  </si>
  <si>
    <t>5.</t>
  </si>
  <si>
    <t>Cisterne</t>
  </si>
  <si>
    <t>3. ZALIHE</t>
  </si>
  <si>
    <t>Zalihe sitnog inventara</t>
  </si>
  <si>
    <t>Zalihe naftnog plina</t>
  </si>
  <si>
    <t>4. NOVAC</t>
  </si>
  <si>
    <t>IZNOS OSIGURANJA - NOVA VRIJEDNOST</t>
  </si>
  <si>
    <t>KAPACITET</t>
  </si>
  <si>
    <t xml:space="preserve">Osiguranje od javne odgovornosti </t>
  </si>
  <si>
    <t>Osiguranje od odgovornosti prema djelatnicima</t>
  </si>
  <si>
    <t>NR</t>
  </si>
  <si>
    <t>Čisto imovinska šteta</t>
  </si>
  <si>
    <t>IIa - OSIGURANJE OD JAVNE ODGOVORNOSTI I ODGOVORNOSTI PREMA DJELATNICIMA</t>
  </si>
  <si>
    <t>IIb - OSIGURANJE OD PROFESIONALNE ODGOVORNOSTI ZDRAVSTVENIH DJELATNIKA</t>
  </si>
  <si>
    <t>Broj kreveta: 165</t>
  </si>
  <si>
    <t>Struktura zdravstvenog osoblja:</t>
  </si>
  <si>
    <t>Dr.med.subspecijalisti psihijatrije</t>
  </si>
  <si>
    <t>Dr.med.specijalisti psihijatrije</t>
  </si>
  <si>
    <t>Dr.med. Specijalizant</t>
  </si>
  <si>
    <t>Psiholog</t>
  </si>
  <si>
    <t>Prvostupnici sestrinstva</t>
  </si>
  <si>
    <t>Med. Sestre / tehničari</t>
  </si>
  <si>
    <t>UKUPNO</t>
  </si>
  <si>
    <t>O</t>
  </si>
  <si>
    <t>naziv</t>
  </si>
  <si>
    <t>broj</t>
  </si>
  <si>
    <t>rizik</t>
  </si>
  <si>
    <t>Medicinsko osoblje nižeg rizika - NR</t>
  </si>
  <si>
    <t>Ostalo medicinsko osoblje - O</t>
  </si>
  <si>
    <t>Troškovnik Sekcija IV - osiguranje vozila</t>
  </si>
  <si>
    <t xml:space="preserve"> M1 - Renault Traffic 1,6 dCi confort</t>
  </si>
  <si>
    <t>RI7085B</t>
  </si>
  <si>
    <t>M1 - WV Polo 1.6 Comfortline</t>
  </si>
  <si>
    <t>RI356OZ</t>
  </si>
  <si>
    <t>2007.</t>
  </si>
  <si>
    <t>Premija osiguranja za razdoblje od 1 (jedne) godine (bez PDV) / u kn</t>
  </si>
  <si>
    <t>Troškovnik</t>
  </si>
  <si>
    <t>Ekološke štete</t>
  </si>
  <si>
    <t xml:space="preserve">1. Za vrijeme manipulacije </t>
  </si>
  <si>
    <t>2. Novac u prijenosu i prijevozu</t>
  </si>
  <si>
    <t xml:space="preserve">3. Deponirane stvari korisnika, novac, nakit i sl. </t>
  </si>
  <si>
    <t>2.000,00 kn po štetnom događaju</t>
  </si>
  <si>
    <t>Godina</t>
  </si>
  <si>
    <t>Iznos štete</t>
  </si>
  <si>
    <t>2018</t>
  </si>
  <si>
    <t>2018 Ukupno</t>
  </si>
  <si>
    <t>Vrsta osiguranja</t>
  </si>
  <si>
    <t>OSIGURANJE STROJEVA OD LOMA I NEKIH DRUGIH OPASNOSTI</t>
  </si>
  <si>
    <t>OSIGURANJE AUTOMOBILSKOG KASKA</t>
  </si>
  <si>
    <t>Zalihe lijekova</t>
  </si>
  <si>
    <t>Zalihe hrane</t>
  </si>
  <si>
    <t>2019 Ukupno</t>
  </si>
  <si>
    <t>Glavne sestre</t>
  </si>
  <si>
    <t>AGREGATNI LIMIT za osiguranje od odgovornosti: jednostruki</t>
  </si>
  <si>
    <t xml:space="preserve">SVEUKUPNA CIJENA - godišnja premija za osiguranje od odgovornosti </t>
  </si>
  <si>
    <t>6.</t>
  </si>
  <si>
    <t>Stojevi, uređaji i instalacije ugrađeni u građ. objekte</t>
  </si>
  <si>
    <t>2020 Ukupno</t>
  </si>
  <si>
    <t>BUTAN STANICA - ARHIVA</t>
  </si>
  <si>
    <t>Kotlovnica - instalacije i uređaji</t>
  </si>
  <si>
    <t>Bio disk - uređaji za pročišćivanje</t>
  </si>
  <si>
    <t>7.</t>
  </si>
  <si>
    <t>CESTE, PLINOVOD, VODOVOD I KANALIZACIJA</t>
  </si>
  <si>
    <t>Sekcija I - osiguranje imovine od svih rizika prema All risk uvjetima Tehničke specifikacije: OSIGURANJE NA NOVU VRIJEDNOST</t>
  </si>
  <si>
    <t>Broj djelatnika: 85</t>
  </si>
  <si>
    <t>Ukupni godišnji prihod za 2020. godinu: 15.160.000,00 kn</t>
  </si>
  <si>
    <t>Neto platni fond -  godišnji iznos neto plaća za 2020. godinu: 6.520.000,00 kn</t>
  </si>
  <si>
    <t>18.07.2022.</t>
  </si>
  <si>
    <t>02.10.2022.</t>
  </si>
  <si>
    <t>Pregled likvidiranih šteta za razdoblje od 2018. - 2021. godine</t>
  </si>
  <si>
    <t>2021 Ukupno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</si>
</sst>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00000"/>
    <numFmt numFmtId="168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2"/>
      <color indexed="8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hair"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thin">
        <color rgb="FF979991"/>
      </top>
      <bottom style="thin">
        <color rgb="FF97999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42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vertical="center"/>
      <protection/>
    </xf>
    <xf numFmtId="4" fontId="5" fillId="0" borderId="11" xfId="53" applyNumberFormat="1" applyFont="1" applyFill="1" applyBorder="1" applyAlignment="1" applyProtection="1">
      <alignment vertical="center"/>
      <protection/>
    </xf>
    <xf numFmtId="0" fontId="5" fillId="0" borderId="12" xfId="53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0" fontId="32" fillId="0" borderId="0" xfId="0" applyFont="1" applyAlignment="1">
      <alignment/>
    </xf>
    <xf numFmtId="0" fontId="62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" fontId="4" fillId="0" borderId="19" xfId="55" applyNumberFormat="1" applyFont="1" applyFill="1" applyBorder="1" applyAlignment="1" applyProtection="1" quotePrefix="1">
      <alignment horizontal="center" vertical="center" wrapText="1"/>
      <protection/>
    </xf>
    <xf numFmtId="1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0" xfId="55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4" fontId="62" fillId="0" borderId="14" xfId="0" applyNumberFormat="1" applyFont="1" applyBorder="1" applyAlignment="1">
      <alignment horizontal="right"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62" fillId="34" borderId="18" xfId="0" applyNumberFormat="1" applyFont="1" applyFill="1" applyBorder="1" applyAlignment="1">
      <alignment horizontal="center" vertical="center" wrapText="1"/>
    </xf>
    <xf numFmtId="4" fontId="62" fillId="34" borderId="14" xfId="0" applyNumberFormat="1" applyFont="1" applyFill="1" applyBorder="1" applyAlignment="1">
      <alignment horizontal="center" vertical="center" wrapText="1"/>
    </xf>
    <xf numFmtId="4" fontId="62" fillId="34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5" fillId="0" borderId="18" xfId="53" applyNumberFormat="1" applyFont="1" applyFill="1" applyBorder="1" applyAlignment="1" applyProtection="1">
      <alignment horizontal="center" vertical="center"/>
      <protection/>
    </xf>
    <xf numFmtId="4" fontId="5" fillId="0" borderId="14" xfId="53" applyNumberFormat="1" applyFont="1" applyFill="1" applyBorder="1" applyAlignment="1" applyProtection="1">
      <alignment horizontal="center" vertical="center"/>
      <protection/>
    </xf>
    <xf numFmtId="4" fontId="62" fillId="34" borderId="18" xfId="0" applyNumberFormat="1" applyFont="1" applyFill="1" applyBorder="1" applyAlignment="1">
      <alignment vertical="center" wrapText="1"/>
    </xf>
    <xf numFmtId="4" fontId="62" fillId="34" borderId="14" xfId="0" applyNumberFormat="1" applyFont="1" applyFill="1" applyBorder="1" applyAlignment="1">
      <alignment vertical="center" wrapText="1"/>
    </xf>
    <xf numFmtId="4" fontId="62" fillId="34" borderId="23" xfId="0" applyNumberFormat="1" applyFont="1" applyFill="1" applyBorder="1" applyAlignment="1">
      <alignment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62" fillId="0" borderId="24" xfId="0" applyNumberFormat="1" applyFont="1" applyBorder="1" applyAlignment="1">
      <alignment horizontal="right" vertical="center" wrapText="1"/>
    </xf>
    <xf numFmtId="4" fontId="62" fillId="33" borderId="2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2" fillId="33" borderId="25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9" fontId="4" fillId="0" borderId="14" xfId="0" applyNumberFormat="1" applyFont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 locked="0"/>
    </xf>
    <xf numFmtId="4" fontId="4" fillId="33" borderId="26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Border="1" applyAlignment="1" applyProtection="1">
      <alignment horizont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6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4" fontId="11" fillId="33" borderId="27" xfId="0" applyNumberFormat="1" applyFont="1" applyFill="1" applyBorder="1" applyAlignment="1" applyProtection="1">
      <alignment horizontal="right" wrapText="1"/>
      <protection/>
    </xf>
    <xf numFmtId="4" fontId="11" fillId="33" borderId="28" xfId="0" applyNumberFormat="1" applyFont="1" applyFill="1" applyBorder="1" applyAlignment="1" applyProtection="1">
      <alignment horizontal="right" wrapText="1"/>
      <protection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3" xfId="53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 wrapText="1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4" fontId="6" fillId="0" borderId="0" xfId="5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62" fillId="0" borderId="2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6" fillId="0" borderId="0" xfId="0" applyFont="1" applyAlignment="1">
      <alignment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4" fontId="65" fillId="0" borderId="3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5" fillId="0" borderId="34" xfId="0" applyFont="1" applyFill="1" applyBorder="1" applyAlignment="1">
      <alignment vertical="center"/>
    </xf>
    <xf numFmtId="0" fontId="62" fillId="0" borderId="0" xfId="0" applyFont="1" applyFill="1" applyAlignment="1">
      <alignment horizontal="center"/>
    </xf>
    <xf numFmtId="4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2" fillId="0" borderId="35" xfId="0" applyFont="1" applyFill="1" applyBorder="1" applyAlignment="1">
      <alignment horizontal="center" vertical="center"/>
    </xf>
    <xf numFmtId="4" fontId="62" fillId="0" borderId="36" xfId="0" applyNumberFormat="1" applyFont="1" applyFill="1" applyBorder="1" applyAlignment="1">
      <alignment horizontal="center" vertical="center"/>
    </xf>
    <xf numFmtId="4" fontId="62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" fillId="0" borderId="13" xfId="55" applyFont="1" applyFill="1" applyBorder="1" applyAlignment="1" applyProtection="1" quotePrefix="1">
      <alignment vertical="center"/>
      <protection/>
    </xf>
    <xf numFmtId="0" fontId="6" fillId="0" borderId="15" xfId="55" applyFont="1" applyFill="1" applyBorder="1" applyAlignment="1" applyProtection="1" quotePrefix="1">
      <alignment vertical="center"/>
      <protection/>
    </xf>
    <xf numFmtId="0" fontId="65" fillId="0" borderId="0" xfId="52" applyFont="1">
      <alignment/>
      <protection/>
    </xf>
    <xf numFmtId="0" fontId="62" fillId="0" borderId="38" xfId="52" applyFont="1" applyBorder="1">
      <alignment/>
      <protection/>
    </xf>
    <xf numFmtId="0" fontId="65" fillId="0" borderId="38" xfId="52" applyFont="1" applyBorder="1" applyAlignment="1">
      <alignment horizontal="center"/>
      <protection/>
    </xf>
    <xf numFmtId="0" fontId="62" fillId="0" borderId="38" xfId="52" applyFont="1" applyBorder="1" applyAlignment="1">
      <alignment horizontal="center"/>
      <protection/>
    </xf>
    <xf numFmtId="0" fontId="62" fillId="0" borderId="0" xfId="52" applyFont="1">
      <alignment/>
      <protection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5" fillId="0" borderId="38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vertical="center"/>
    </xf>
    <xf numFmtId="0" fontId="65" fillId="0" borderId="38" xfId="52" applyFont="1" applyBorder="1" applyAlignment="1">
      <alignment horizontal="right"/>
      <protection/>
    </xf>
    <xf numFmtId="0" fontId="66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5" fillId="0" borderId="20" xfId="54" applyFont="1" applyFill="1" applyBorder="1" applyAlignment="1" applyProtection="1">
      <alignment vertical="center"/>
      <protection/>
    </xf>
    <xf numFmtId="4" fontId="62" fillId="0" borderId="18" xfId="0" applyNumberFormat="1" applyFont="1" applyBorder="1" applyAlignment="1">
      <alignment horizontal="right" vertical="center" wrapText="1"/>
    </xf>
    <xf numFmtId="0" fontId="5" fillId="0" borderId="13" xfId="54" applyFont="1" applyFill="1" applyBorder="1" applyAlignment="1" applyProtection="1">
      <alignment vertical="center"/>
      <protection/>
    </xf>
    <xf numFmtId="0" fontId="5" fillId="0" borderId="15" xfId="53" applyFont="1" applyFill="1" applyBorder="1" applyAlignment="1" applyProtection="1">
      <alignment vertical="center"/>
      <protection/>
    </xf>
    <xf numFmtId="4" fontId="5" fillId="0" borderId="16" xfId="53" applyNumberFormat="1" applyFont="1" applyFill="1" applyBorder="1" applyAlignment="1" applyProtection="1">
      <alignment horizontal="center" vertical="center"/>
      <protection/>
    </xf>
    <xf numFmtId="4" fontId="62" fillId="0" borderId="16" xfId="0" applyNumberFormat="1" applyFont="1" applyBorder="1" applyAlignment="1">
      <alignment horizontal="right" vertical="center" wrapText="1"/>
    </xf>
    <xf numFmtId="4" fontId="62" fillId="34" borderId="16" xfId="0" applyNumberFormat="1" applyFont="1" applyFill="1" applyBorder="1" applyAlignment="1">
      <alignment vertical="center" wrapText="1"/>
    </xf>
    <xf numFmtId="4" fontId="62" fillId="33" borderId="39" xfId="0" applyNumberFormat="1" applyFont="1" applyFill="1" applyBorder="1" applyAlignment="1">
      <alignment vertical="center" wrapText="1"/>
    </xf>
    <xf numFmtId="4" fontId="62" fillId="33" borderId="40" xfId="0" applyNumberFormat="1" applyFont="1" applyFill="1" applyBorder="1" applyAlignment="1">
      <alignment vertical="center" wrapText="1"/>
    </xf>
    <xf numFmtId="4" fontId="62" fillId="33" borderId="41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63" fillId="0" borderId="42" xfId="0" applyFont="1" applyFill="1" applyBorder="1" applyAlignment="1">
      <alignment vertical="top" wrapText="1"/>
    </xf>
    <xf numFmtId="0" fontId="63" fillId="0" borderId="43" xfId="0" applyFont="1" applyFill="1" applyBorder="1" applyAlignment="1">
      <alignment horizontal="left" vertical="top" wrapText="1"/>
    </xf>
    <xf numFmtId="4" fontId="63" fillId="0" borderId="44" xfId="0" applyNumberFormat="1" applyFont="1" applyFill="1" applyBorder="1" applyAlignment="1">
      <alignment horizontal="right" vertical="top" wrapText="1"/>
    </xf>
    <xf numFmtId="0" fontId="68" fillId="35" borderId="42" xfId="0" applyFont="1" applyFill="1" applyBorder="1" applyAlignment="1">
      <alignment horizontal="left" vertical="top" wrapText="1"/>
    </xf>
    <xf numFmtId="0" fontId="68" fillId="35" borderId="42" xfId="0" applyFont="1" applyFill="1" applyBorder="1" applyAlignment="1">
      <alignment horizontal="center" vertical="top" wrapText="1"/>
    </xf>
    <xf numFmtId="0" fontId="68" fillId="35" borderId="44" xfId="0" applyFont="1" applyFill="1" applyBorder="1" applyAlignment="1">
      <alignment horizontal="center" vertical="top" wrapText="1"/>
    </xf>
    <xf numFmtId="4" fontId="68" fillId="35" borderId="44" xfId="0" applyNumberFormat="1" applyFont="1" applyFill="1" applyBorder="1" applyAlignment="1">
      <alignment horizontal="right" vertical="top" wrapText="1"/>
    </xf>
    <xf numFmtId="4" fontId="6" fillId="0" borderId="2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4" fontId="65" fillId="33" borderId="19" xfId="0" applyNumberFormat="1" applyFont="1" applyFill="1" applyBorder="1" applyAlignment="1">
      <alignment horizontal="right" vertical="center" wrapText="1"/>
    </xf>
    <xf numFmtId="0" fontId="63" fillId="0" borderId="42" xfId="0" applyFont="1" applyFill="1" applyBorder="1" applyAlignment="1">
      <alignment horizontal="left" vertical="top" wrapText="1"/>
    </xf>
    <xf numFmtId="0" fontId="62" fillId="0" borderId="23" xfId="0" applyFont="1" applyBorder="1" applyAlignment="1">
      <alignment horizontal="center" vertical="center" wrapText="1"/>
    </xf>
    <xf numFmtId="4" fontId="62" fillId="0" borderId="3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62" fillId="0" borderId="45" xfId="0" applyFont="1" applyFill="1" applyBorder="1" applyAlignment="1">
      <alignment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left" vertical="center" wrapText="1"/>
    </xf>
    <xf numFmtId="0" fontId="62" fillId="0" borderId="50" xfId="0" applyFont="1" applyFill="1" applyBorder="1" applyAlignment="1">
      <alignment horizontal="left" vertical="center" wrapText="1"/>
    </xf>
    <xf numFmtId="0" fontId="62" fillId="0" borderId="51" xfId="0" applyFont="1" applyFill="1" applyBorder="1" applyAlignment="1">
      <alignment horizontal="left" vertical="center" wrapText="1"/>
    </xf>
    <xf numFmtId="0" fontId="62" fillId="0" borderId="52" xfId="0" applyFont="1" applyFill="1" applyBorder="1" applyAlignment="1">
      <alignment horizontal="left" vertical="center" wrapText="1"/>
    </xf>
    <xf numFmtId="4" fontId="62" fillId="0" borderId="53" xfId="0" applyNumberFormat="1" applyFont="1" applyFill="1" applyBorder="1" applyAlignment="1">
      <alignment horizontal="center" vertical="center"/>
    </xf>
    <xf numFmtId="4" fontId="62" fillId="0" borderId="54" xfId="0" applyNumberFormat="1" applyFont="1" applyFill="1" applyBorder="1" applyAlignment="1">
      <alignment horizontal="center" vertical="center"/>
    </xf>
    <xf numFmtId="4" fontId="62" fillId="0" borderId="55" xfId="0" applyNumberFormat="1" applyFont="1" applyFill="1" applyBorder="1" applyAlignment="1">
      <alignment horizontal="center" vertical="center"/>
    </xf>
    <xf numFmtId="4" fontId="62" fillId="0" borderId="56" xfId="0" applyNumberFormat="1" applyFont="1" applyFill="1" applyBorder="1" applyAlignment="1">
      <alignment horizontal="center" vertical="center"/>
    </xf>
    <xf numFmtId="4" fontId="62" fillId="0" borderId="57" xfId="0" applyNumberFormat="1" applyFont="1" applyFill="1" applyBorder="1" applyAlignment="1">
      <alignment horizontal="center" vertical="center"/>
    </xf>
    <xf numFmtId="4" fontId="62" fillId="0" borderId="37" xfId="0" applyNumberFormat="1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" fontId="62" fillId="0" borderId="58" xfId="0" applyNumberFormat="1" applyFont="1" applyFill="1" applyBorder="1" applyAlignment="1">
      <alignment horizontal="center" vertical="center"/>
    </xf>
    <xf numFmtId="4" fontId="62" fillId="0" borderId="59" xfId="0" applyNumberFormat="1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left" vertical="center"/>
    </xf>
    <xf numFmtId="0" fontId="62" fillId="0" borderId="60" xfId="0" applyFont="1" applyFill="1" applyBorder="1" applyAlignment="1">
      <alignment horizontal="left" vertical="center"/>
    </xf>
    <xf numFmtId="0" fontId="62" fillId="0" borderId="32" xfId="0" applyFont="1" applyFill="1" applyBorder="1" applyAlignment="1">
      <alignment horizontal="left" vertical="center"/>
    </xf>
    <xf numFmtId="0" fontId="65" fillId="0" borderId="61" xfId="0" applyFont="1" applyFill="1" applyBorder="1" applyAlignment="1">
      <alignment horizontal="right" vertical="center"/>
    </xf>
    <xf numFmtId="0" fontId="65" fillId="0" borderId="62" xfId="0" applyFont="1" applyFill="1" applyBorder="1" applyAlignment="1">
      <alignment horizontal="right" vertical="center"/>
    </xf>
    <xf numFmtId="0" fontId="65" fillId="0" borderId="63" xfId="0" applyFont="1" applyFill="1" applyBorder="1" applyAlignment="1">
      <alignment horizontal="right" vertical="center"/>
    </xf>
    <xf numFmtId="4" fontId="65" fillId="0" borderId="64" xfId="0" applyNumberFormat="1" applyFont="1" applyFill="1" applyBorder="1" applyAlignment="1">
      <alignment horizontal="center" vertical="center"/>
    </xf>
    <xf numFmtId="4" fontId="65" fillId="0" borderId="33" xfId="0" applyNumberFormat="1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left" vertical="center"/>
    </xf>
    <xf numFmtId="0" fontId="65" fillId="0" borderId="68" xfId="0" applyFont="1" applyFill="1" applyBorder="1" applyAlignment="1">
      <alignment horizontal="left" vertical="center"/>
    </xf>
    <xf numFmtId="0" fontId="65" fillId="0" borderId="69" xfId="0" applyFont="1" applyFill="1" applyBorder="1" applyAlignment="1">
      <alignment horizontal="left" vertical="center"/>
    </xf>
    <xf numFmtId="0" fontId="65" fillId="0" borderId="70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72" xfId="0" applyFont="1" applyFill="1" applyBorder="1" applyAlignment="1">
      <alignment horizontal="center" vertical="center" wrapText="1"/>
    </xf>
    <xf numFmtId="0" fontId="65" fillId="0" borderId="73" xfId="0" applyFont="1" applyFill="1" applyBorder="1" applyAlignment="1">
      <alignment horizontal="center" vertical="center" wrapText="1"/>
    </xf>
    <xf numFmtId="0" fontId="65" fillId="0" borderId="74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5" fillId="0" borderId="76" xfId="0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 vertical="center"/>
    </xf>
    <xf numFmtId="0" fontId="65" fillId="0" borderId="78" xfId="0" applyFont="1" applyFill="1" applyBorder="1" applyAlignment="1">
      <alignment horizontal="center" vertical="center"/>
    </xf>
    <xf numFmtId="0" fontId="65" fillId="0" borderId="79" xfId="0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center" vertical="center"/>
    </xf>
    <xf numFmtId="0" fontId="65" fillId="0" borderId="81" xfId="0" applyFont="1" applyFill="1" applyBorder="1" applyAlignment="1">
      <alignment horizontal="center" vertical="center"/>
    </xf>
    <xf numFmtId="0" fontId="65" fillId="0" borderId="79" xfId="0" applyFont="1" applyFill="1" applyBorder="1" applyAlignment="1">
      <alignment horizontal="center" vertical="center" wrapText="1"/>
    </xf>
    <xf numFmtId="0" fontId="65" fillId="0" borderId="8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78" xfId="0" applyFont="1" applyFill="1" applyBorder="1" applyAlignment="1">
      <alignment horizontal="center" vertical="center" wrapText="1"/>
    </xf>
    <xf numFmtId="0" fontId="62" fillId="0" borderId="83" xfId="0" applyFont="1" applyFill="1" applyBorder="1" applyAlignment="1">
      <alignment horizontal="center" vertical="center" wrapText="1"/>
    </xf>
    <xf numFmtId="0" fontId="62" fillId="0" borderId="84" xfId="0" applyFont="1" applyFill="1" applyBorder="1" applyAlignment="1">
      <alignment horizontal="center" vertical="center" wrapText="1"/>
    </xf>
    <xf numFmtId="4" fontId="65" fillId="0" borderId="85" xfId="0" applyNumberFormat="1" applyFont="1" applyFill="1" applyBorder="1" applyAlignment="1">
      <alignment horizontal="center" vertical="center" wrapText="1"/>
    </xf>
    <xf numFmtId="4" fontId="65" fillId="0" borderId="86" xfId="0" applyNumberFormat="1" applyFont="1" applyFill="1" applyBorder="1" applyAlignment="1">
      <alignment horizontal="center" vertical="center" wrapText="1"/>
    </xf>
    <xf numFmtId="4" fontId="65" fillId="0" borderId="87" xfId="0" applyNumberFormat="1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88" xfId="0" applyFont="1" applyFill="1" applyBorder="1" applyAlignment="1">
      <alignment horizontal="center" vertical="center"/>
    </xf>
    <xf numFmtId="0" fontId="62" fillId="0" borderId="89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90" xfId="0" applyFont="1" applyFill="1" applyBorder="1" applyAlignment="1">
      <alignment horizontal="center" vertical="center"/>
    </xf>
    <xf numFmtId="0" fontId="62" fillId="0" borderId="9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65" fillId="0" borderId="92" xfId="0" applyFont="1" applyBorder="1" applyAlignment="1">
      <alignment horizontal="center" vertical="center" wrapText="1"/>
    </xf>
    <xf numFmtId="0" fontId="65" fillId="0" borderId="93" xfId="0" applyFont="1" applyBorder="1" applyAlignment="1">
      <alignment horizontal="center" vertical="center" wrapText="1"/>
    </xf>
    <xf numFmtId="0" fontId="65" fillId="0" borderId="94" xfId="0" applyFont="1" applyBorder="1" applyAlignment="1">
      <alignment horizontal="center" vertical="center" wrapText="1"/>
    </xf>
    <xf numFmtId="0" fontId="62" fillId="0" borderId="95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34" borderId="92" xfId="0" applyFont="1" applyFill="1" applyBorder="1" applyAlignment="1">
      <alignment horizontal="center" vertical="center" wrapText="1"/>
    </xf>
    <xf numFmtId="0" fontId="2" fillId="34" borderId="93" xfId="0" applyFont="1" applyFill="1" applyBorder="1" applyAlignment="1">
      <alignment horizontal="center" vertical="center" wrapText="1"/>
    </xf>
    <xf numFmtId="0" fontId="2" fillId="34" borderId="94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" fontId="62" fillId="34" borderId="23" xfId="0" applyNumberFormat="1" applyFont="1" applyFill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right" vertical="center" wrapText="1"/>
    </xf>
    <xf numFmtId="4" fontId="62" fillId="33" borderId="11" xfId="0" applyNumberFormat="1" applyFont="1" applyFill="1" applyBorder="1" applyAlignment="1">
      <alignment horizontal="righ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/>
    </xf>
    <xf numFmtId="0" fontId="65" fillId="0" borderId="96" xfId="0" applyFont="1" applyFill="1" applyBorder="1" applyAlignment="1">
      <alignment horizontal="left" vertical="center"/>
    </xf>
    <xf numFmtId="0" fontId="65" fillId="0" borderId="97" xfId="0" applyFont="1" applyFill="1" applyBorder="1" applyAlignment="1">
      <alignment horizontal="left" vertical="center"/>
    </xf>
    <xf numFmtId="0" fontId="65" fillId="0" borderId="98" xfId="0" applyFont="1" applyFill="1" applyBorder="1" applyAlignment="1">
      <alignment horizontal="left" vertical="center"/>
    </xf>
    <xf numFmtId="0" fontId="65" fillId="0" borderId="74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99" xfId="0" applyFont="1" applyFill="1" applyBorder="1" applyAlignment="1">
      <alignment horizontal="center" vertical="center" wrapText="1"/>
    </xf>
    <xf numFmtId="0" fontId="65" fillId="0" borderId="100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2" fillId="0" borderId="101" xfId="0" applyFont="1" applyFill="1" applyBorder="1" applyAlignment="1">
      <alignment horizontal="left" vertical="center"/>
    </xf>
    <xf numFmtId="4" fontId="62" fillId="0" borderId="31" xfId="0" applyNumberFormat="1" applyFont="1" applyFill="1" applyBorder="1" applyAlignment="1">
      <alignment horizontal="center" vertical="center"/>
    </xf>
    <xf numFmtId="4" fontId="62" fillId="0" borderId="36" xfId="0" applyNumberFormat="1" applyFont="1" applyFill="1" applyBorder="1" applyAlignment="1">
      <alignment horizontal="center" vertical="center"/>
    </xf>
    <xf numFmtId="4" fontId="62" fillId="0" borderId="23" xfId="0" applyNumberFormat="1" applyFont="1" applyBorder="1" applyAlignment="1">
      <alignment horizontal="right" vertical="center" wrapText="1"/>
    </xf>
    <xf numFmtId="4" fontId="62" fillId="0" borderId="11" xfId="0" applyNumberFormat="1" applyFont="1" applyBorder="1" applyAlignment="1">
      <alignment horizontal="right" vertical="center" wrapText="1"/>
    </xf>
    <xf numFmtId="0" fontId="2" fillId="0" borderId="74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62" fillId="0" borderId="102" xfId="0" applyFont="1" applyFill="1" applyBorder="1" applyAlignment="1">
      <alignment horizontal="left" vertical="center"/>
    </xf>
    <xf numFmtId="0" fontId="62" fillId="0" borderId="97" xfId="0" applyFont="1" applyFill="1" applyBorder="1" applyAlignment="1">
      <alignment horizontal="left" vertical="center"/>
    </xf>
    <xf numFmtId="0" fontId="62" fillId="0" borderId="103" xfId="0" applyFont="1" applyFill="1" applyBorder="1" applyAlignment="1">
      <alignment horizontal="left" vertical="center"/>
    </xf>
    <xf numFmtId="4" fontId="62" fillId="0" borderId="102" xfId="0" applyNumberFormat="1" applyFont="1" applyFill="1" applyBorder="1" applyAlignment="1">
      <alignment horizontal="center" vertical="center"/>
    </xf>
    <xf numFmtId="4" fontId="62" fillId="0" borderId="98" xfId="0" applyNumberFormat="1" applyFont="1" applyFill="1" applyBorder="1" applyAlignment="1">
      <alignment horizontal="center" vertical="center"/>
    </xf>
    <xf numFmtId="0" fontId="65" fillId="0" borderId="104" xfId="0" applyFont="1" applyFill="1" applyBorder="1" applyAlignment="1">
      <alignment horizontal="center" vertical="center" wrapText="1"/>
    </xf>
    <xf numFmtId="0" fontId="65" fillId="0" borderId="105" xfId="0" applyFont="1" applyFill="1" applyBorder="1" applyAlignment="1">
      <alignment horizontal="center" vertical="center" wrapText="1"/>
    </xf>
    <xf numFmtId="0" fontId="65" fillId="0" borderId="106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0" fontId="65" fillId="0" borderId="107" xfId="0" applyFont="1" applyFill="1" applyBorder="1" applyAlignment="1">
      <alignment horizontal="center" vertical="center" wrapText="1"/>
    </xf>
    <xf numFmtId="0" fontId="65" fillId="0" borderId="108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7" fillId="0" borderId="74" xfId="53" applyFont="1" applyFill="1" applyBorder="1" applyAlignment="1" applyProtection="1">
      <alignment horizontal="center" vertical="center"/>
      <protection/>
    </xf>
    <xf numFmtId="0" fontId="7" fillId="0" borderId="27" xfId="53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vertical="center" wrapText="1"/>
    </xf>
    <xf numFmtId="4" fontId="5" fillId="0" borderId="71" xfId="53" applyNumberFormat="1" applyFont="1" applyFill="1" applyBorder="1" applyAlignment="1" applyProtection="1">
      <alignment horizontal="center" vertical="center"/>
      <protection/>
    </xf>
    <xf numFmtId="4" fontId="5" fillId="0" borderId="111" xfId="53" applyNumberFormat="1" applyFont="1" applyFill="1" applyBorder="1" applyAlignment="1" applyProtection="1">
      <alignment horizontal="center" vertical="center"/>
      <protection/>
    </xf>
    <xf numFmtId="4" fontId="5" fillId="0" borderId="18" xfId="53" applyNumberFormat="1" applyFont="1" applyFill="1" applyBorder="1" applyAlignment="1" applyProtection="1">
      <alignment horizontal="center" vertical="center" wrapText="1"/>
      <protection/>
    </xf>
    <xf numFmtId="4" fontId="5" fillId="0" borderId="14" xfId="53" applyNumberFormat="1" applyFont="1" applyFill="1" applyBorder="1" applyAlignment="1" applyProtection="1">
      <alignment horizontal="center" vertical="center" wrapText="1"/>
      <protection/>
    </xf>
    <xf numFmtId="4" fontId="5" fillId="0" borderId="16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4" fillId="0" borderId="116" xfId="0" applyFont="1" applyFill="1" applyBorder="1" applyAlignment="1">
      <alignment horizontal="left" vertical="center" wrapText="1"/>
    </xf>
    <xf numFmtId="0" fontId="2" fillId="34" borderId="92" xfId="55" applyFont="1" applyFill="1" applyBorder="1" applyAlignment="1" applyProtection="1">
      <alignment horizontal="center" vertical="center" wrapText="1"/>
      <protection/>
    </xf>
    <xf numFmtId="0" fontId="2" fillId="34" borderId="93" xfId="55" applyFont="1" applyFill="1" applyBorder="1" applyAlignment="1" applyProtection="1">
      <alignment horizontal="center" vertical="center" wrapText="1"/>
      <protection/>
    </xf>
    <xf numFmtId="0" fontId="2" fillId="34" borderId="94" xfId="55" applyFont="1" applyFill="1" applyBorder="1" applyAlignment="1" applyProtection="1">
      <alignment horizontal="center" vertical="center" wrapText="1"/>
      <protection/>
    </xf>
    <xf numFmtId="0" fontId="2" fillId="0" borderId="92" xfId="55" applyFont="1" applyFill="1" applyBorder="1" applyAlignment="1" applyProtection="1">
      <alignment horizontal="center" vertical="center" wrapText="1"/>
      <protection/>
    </xf>
    <xf numFmtId="0" fontId="2" fillId="0" borderId="93" xfId="55" applyFont="1" applyFill="1" applyBorder="1" applyAlignment="1" applyProtection="1">
      <alignment horizontal="center" vertical="center" wrapText="1"/>
      <protection/>
    </xf>
    <xf numFmtId="0" fontId="2" fillId="0" borderId="94" xfId="55" applyFont="1" applyFill="1" applyBorder="1" applyAlignment="1" applyProtection="1">
      <alignment horizontal="center" vertical="center" wrapText="1"/>
      <protection/>
    </xf>
    <xf numFmtId="4" fontId="5" fillId="0" borderId="72" xfId="53" applyNumberFormat="1" applyFont="1" applyFill="1" applyBorder="1" applyAlignment="1" applyProtection="1">
      <alignment horizontal="center" vertical="center"/>
      <protection/>
    </xf>
    <xf numFmtId="4" fontId="5" fillId="0" borderId="117" xfId="53" applyNumberFormat="1" applyFont="1" applyFill="1" applyBorder="1" applyAlignment="1" applyProtection="1">
      <alignment horizontal="center" vertical="center"/>
      <protection/>
    </xf>
    <xf numFmtId="4" fontId="5" fillId="0" borderId="118" xfId="5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4" fontId="2" fillId="0" borderId="92" xfId="55" applyNumberFormat="1" applyFont="1" applyFill="1" applyBorder="1" applyAlignment="1" applyProtection="1" quotePrefix="1">
      <alignment horizontal="center" vertical="center" wrapText="1"/>
      <protection/>
    </xf>
    <xf numFmtId="4" fontId="2" fillId="0" borderId="93" xfId="55" applyNumberFormat="1" applyFont="1" applyFill="1" applyBorder="1" applyAlignment="1" applyProtection="1" quotePrefix="1">
      <alignment horizontal="center" vertical="center" wrapText="1"/>
      <protection/>
    </xf>
    <xf numFmtId="4" fontId="2" fillId="0" borderId="94" xfId="55" applyNumberFormat="1" applyFont="1" applyFill="1" applyBorder="1" applyAlignment="1" applyProtection="1" quotePrefix="1">
      <alignment horizontal="center" vertical="center" wrapText="1"/>
      <protection/>
    </xf>
    <xf numFmtId="0" fontId="11" fillId="0" borderId="74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99" xfId="0" applyFont="1" applyBorder="1" applyAlignment="1">
      <alignment horizontal="right" vertical="center" wrapText="1"/>
    </xf>
    <xf numFmtId="0" fontId="39" fillId="5" borderId="74" xfId="0" applyFont="1" applyFill="1" applyBorder="1" applyAlignment="1" applyProtection="1">
      <alignment horizontal="center" wrapText="1"/>
      <protection/>
    </xf>
    <xf numFmtId="0" fontId="39" fillId="5" borderId="27" xfId="0" applyFont="1" applyFill="1" applyBorder="1" applyAlignment="1" applyProtection="1">
      <alignment horizontal="center" wrapText="1"/>
      <protection/>
    </xf>
    <xf numFmtId="0" fontId="39" fillId="5" borderId="25" xfId="0" applyFont="1" applyFill="1" applyBorder="1" applyAlignment="1" applyProtection="1">
      <alignment horizontal="center" wrapText="1"/>
      <protection/>
    </xf>
    <xf numFmtId="0" fontId="11" fillId="0" borderId="75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77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1" fillId="0" borderId="104" xfId="0" applyFont="1" applyBorder="1" applyAlignment="1" applyProtection="1">
      <alignment horizontal="center" vertical="center" wrapText="1"/>
      <protection/>
    </xf>
    <xf numFmtId="0" fontId="11" fillId="0" borderId="119" xfId="0" applyFont="1" applyBorder="1" applyAlignment="1" applyProtection="1">
      <alignment horizontal="center" vertical="center" wrapText="1"/>
      <protection/>
    </xf>
    <xf numFmtId="0" fontId="11" fillId="0" borderId="120" xfId="0" applyFont="1" applyBorder="1" applyAlignment="1" applyProtection="1">
      <alignment horizontal="center" vertical="center" wrapText="1"/>
      <protection/>
    </xf>
    <xf numFmtId="0" fontId="68" fillId="0" borderId="71" xfId="0" applyFont="1" applyBorder="1" applyAlignment="1">
      <alignment horizontal="center" vertical="center" wrapText="1"/>
    </xf>
    <xf numFmtId="0" fontId="68" fillId="0" borderId="7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70" xfId="0" applyFont="1" applyBorder="1" applyAlignment="1" applyProtection="1">
      <alignment horizontal="center" vertical="center" wrapText="1"/>
      <protection/>
    </xf>
    <xf numFmtId="0" fontId="40" fillId="35" borderId="121" xfId="0" applyFont="1" applyFill="1" applyBorder="1" applyAlignment="1">
      <alignment horizontal="center" vertical="center" wrapText="1"/>
    </xf>
    <xf numFmtId="0" fontId="40" fillId="35" borderId="34" xfId="0" applyFont="1" applyFill="1" applyBorder="1" applyAlignment="1">
      <alignment horizontal="center" vertical="center" wrapText="1"/>
    </xf>
    <xf numFmtId="0" fontId="40" fillId="35" borderId="67" xfId="0" applyFont="1" applyFill="1" applyBorder="1" applyAlignment="1">
      <alignment horizontal="center" vertical="center" wrapText="1"/>
    </xf>
    <xf numFmtId="4" fontId="40" fillId="0" borderId="92" xfId="0" applyNumberFormat="1" applyFont="1" applyFill="1" applyBorder="1" applyAlignment="1">
      <alignment horizontal="center" vertical="center" wrapText="1"/>
    </xf>
    <xf numFmtId="4" fontId="40" fillId="0" borderId="93" xfId="0" applyNumberFormat="1" applyFont="1" applyFill="1" applyBorder="1" applyAlignment="1">
      <alignment horizontal="center" vertical="center" wrapText="1"/>
    </xf>
    <xf numFmtId="4" fontId="40" fillId="0" borderId="94" xfId="0" applyNumberFormat="1" applyFont="1" applyFill="1" applyBorder="1" applyAlignment="1">
      <alignment horizontal="center" vertical="center" wrapText="1"/>
    </xf>
    <xf numFmtId="0" fontId="41" fillId="35" borderId="92" xfId="0" applyFont="1" applyFill="1" applyBorder="1" applyAlignment="1">
      <alignment horizontal="center" vertical="center" wrapText="1"/>
    </xf>
    <xf numFmtId="0" fontId="41" fillId="35" borderId="93" xfId="0" applyFont="1" applyFill="1" applyBorder="1" applyAlignment="1">
      <alignment horizontal="center" vertical="center" wrapText="1"/>
    </xf>
    <xf numFmtId="0" fontId="41" fillId="35" borderId="94" xfId="0" applyFont="1" applyFill="1" applyBorder="1" applyAlignment="1">
      <alignment horizontal="center" vertical="center" wrapText="1"/>
    </xf>
    <xf numFmtId="0" fontId="41" fillId="35" borderId="121" xfId="0" applyFont="1" applyFill="1" applyBorder="1" applyAlignment="1">
      <alignment horizontal="center" vertical="center" wrapText="1"/>
    </xf>
    <xf numFmtId="0" fontId="41" fillId="35" borderId="34" xfId="0" applyFont="1" applyFill="1" applyBorder="1" applyAlignment="1">
      <alignment horizontal="center" vertical="center" wrapText="1"/>
    </xf>
    <xf numFmtId="0" fontId="41" fillId="35" borderId="67" xfId="0" applyFont="1" applyFill="1" applyBorder="1" applyAlignment="1">
      <alignment horizontal="center" vertical="center" wrapText="1"/>
    </xf>
    <xf numFmtId="4" fontId="41" fillId="0" borderId="92" xfId="0" applyNumberFormat="1" applyFont="1" applyFill="1" applyBorder="1" applyAlignment="1">
      <alignment horizontal="center" vertical="center" wrapText="1"/>
    </xf>
    <xf numFmtId="4" fontId="41" fillId="0" borderId="93" xfId="0" applyNumberFormat="1" applyFont="1" applyFill="1" applyBorder="1" applyAlignment="1">
      <alignment horizontal="center" vertical="center" wrapText="1"/>
    </xf>
    <xf numFmtId="4" fontId="41" fillId="0" borderId="94" xfId="0" applyNumberFormat="1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right" vertical="top" wrapText="1"/>
    </xf>
    <xf numFmtId="0" fontId="68" fillId="0" borderId="122" xfId="0" applyFont="1" applyFill="1" applyBorder="1" applyAlignment="1">
      <alignment horizontal="right" vertical="top" wrapText="1"/>
    </xf>
    <xf numFmtId="0" fontId="11" fillId="35" borderId="43" xfId="0" applyFont="1" applyFill="1" applyBorder="1" applyAlignment="1">
      <alignment horizontal="right" vertical="top" wrapText="1"/>
    </xf>
    <xf numFmtId="0" fontId="11" fillId="35" borderId="122" xfId="0" applyFont="1" applyFill="1" applyBorder="1" applyAlignment="1">
      <alignment horizontal="right" vertical="top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" xfId="35"/>
    <cellStyle name="Heading1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6" xfId="53"/>
    <cellStyle name="Normal 6 2" xfId="54"/>
    <cellStyle name="Normal_ND03-Sažetak" xfId="55"/>
    <cellStyle name="Percent" xfId="56"/>
    <cellStyle name="Povezana ćelija" xfId="57"/>
    <cellStyle name="Provjera ćelije" xfId="58"/>
    <cellStyle name="Result" xfId="59"/>
    <cellStyle name="Result2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  <cellStyle name="Zarez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tabSelected="1" workbookViewId="0" topLeftCell="A1">
      <selection activeCell="A7" sqref="A7"/>
    </sheetView>
  </sheetViews>
  <sheetFormatPr defaultColWidth="68.7109375" defaultRowHeight="15"/>
  <cols>
    <col min="1" max="1" width="72.7109375" style="48" customWidth="1"/>
    <col min="2" max="2" width="12.7109375" style="48" customWidth="1"/>
    <col min="3" max="3" width="12.00390625" style="48" customWidth="1"/>
    <col min="4" max="4" width="13.7109375" style="48" customWidth="1"/>
    <col min="5" max="5" width="9.7109375" style="48" customWidth="1"/>
    <col min="6" max="7" width="10.7109375" style="48" customWidth="1"/>
    <col min="8" max="8" width="4.140625" style="48" customWidth="1"/>
    <col min="9" max="9" width="6.8515625" style="48" customWidth="1"/>
    <col min="10" max="10" width="21.28125" style="48" customWidth="1"/>
    <col min="11" max="11" width="12.00390625" style="48" customWidth="1"/>
    <col min="12" max="13" width="7.28125" style="48" customWidth="1"/>
    <col min="14" max="14" width="11.421875" style="48" customWidth="1"/>
    <col min="15" max="15" width="17.28125" style="48" customWidth="1"/>
    <col min="16" max="16" width="23.421875" style="48" customWidth="1"/>
    <col min="17" max="17" width="17.57421875" style="48" customWidth="1"/>
    <col min="18" max="18" width="11.57421875" style="48" customWidth="1"/>
    <col min="19" max="19" width="2.8515625" style="48" customWidth="1"/>
    <col min="20" max="21" width="11.421875" style="48" customWidth="1"/>
    <col min="22" max="16384" width="68.7109375" style="48" customWidth="1"/>
  </cols>
  <sheetData>
    <row r="1" spans="1:20" ht="15.75">
      <c r="A1" s="228" t="s">
        <v>27</v>
      </c>
      <c r="B1" s="228"/>
      <c r="I1" s="5" t="s">
        <v>72</v>
      </c>
      <c r="J1" s="66"/>
      <c r="K1" s="66"/>
      <c r="L1" s="66"/>
      <c r="M1" s="66"/>
      <c r="N1" s="66"/>
      <c r="O1" s="66"/>
      <c r="P1" s="66"/>
      <c r="Q1" s="66"/>
      <c r="R1" s="66"/>
      <c r="S1" s="60"/>
      <c r="T1" s="61"/>
    </row>
    <row r="2" ht="15.75" thickBot="1"/>
    <row r="3" spans="1:17" ht="16.5" thickBot="1">
      <c r="A3" s="34" t="s">
        <v>48</v>
      </c>
      <c r="B3" s="26"/>
      <c r="C3" s="6"/>
      <c r="D3" s="6"/>
      <c r="E3" s="6"/>
      <c r="F3" s="6"/>
      <c r="G3" s="6"/>
      <c r="I3" s="189" t="s">
        <v>82</v>
      </c>
      <c r="J3" s="190"/>
      <c r="K3" s="190"/>
      <c r="L3" s="190"/>
      <c r="M3" s="190"/>
      <c r="N3" s="190"/>
      <c r="O3" s="190"/>
      <c r="P3" s="190"/>
      <c r="Q3" s="191"/>
    </row>
    <row r="4" spans="1:17" ht="15">
      <c r="A4" s="72" t="s">
        <v>79</v>
      </c>
      <c r="B4" s="73"/>
      <c r="C4" s="6"/>
      <c r="D4" s="6"/>
      <c r="E4" s="6"/>
      <c r="F4" s="6"/>
      <c r="G4" s="6"/>
      <c r="I4" s="192" t="s">
        <v>83</v>
      </c>
      <c r="J4" s="195" t="s">
        <v>84</v>
      </c>
      <c r="K4" s="220" t="s">
        <v>87</v>
      </c>
      <c r="L4" s="198" t="s">
        <v>85</v>
      </c>
      <c r="M4" s="199"/>
      <c r="N4" s="200"/>
      <c r="O4" s="201" t="s">
        <v>86</v>
      </c>
      <c r="P4" s="202"/>
      <c r="Q4" s="207" t="s">
        <v>115</v>
      </c>
    </row>
    <row r="5" spans="1:17" ht="15">
      <c r="A5" s="72" t="s">
        <v>80</v>
      </c>
      <c r="B5" s="73"/>
      <c r="C5" s="6"/>
      <c r="D5" s="6"/>
      <c r="E5" s="6"/>
      <c r="F5" s="6"/>
      <c r="G5" s="6"/>
      <c r="I5" s="193"/>
      <c r="J5" s="196"/>
      <c r="K5" s="221"/>
      <c r="L5" s="210" t="s">
        <v>88</v>
      </c>
      <c r="M5" s="211"/>
      <c r="N5" s="78" t="s">
        <v>116</v>
      </c>
      <c r="O5" s="203" t="s">
        <v>89</v>
      </c>
      <c r="P5" s="205" t="s">
        <v>90</v>
      </c>
      <c r="Q5" s="208"/>
    </row>
    <row r="6" spans="1:17" ht="15.75" thickBot="1">
      <c r="A6" s="72" t="s">
        <v>81</v>
      </c>
      <c r="B6" s="74"/>
      <c r="C6" s="6"/>
      <c r="D6" s="6"/>
      <c r="E6" s="6"/>
      <c r="F6" s="6"/>
      <c r="G6" s="6"/>
      <c r="I6" s="194"/>
      <c r="J6" s="197"/>
      <c r="K6" s="222"/>
      <c r="L6" s="212" t="s">
        <v>91</v>
      </c>
      <c r="M6" s="213"/>
      <c r="N6" s="79" t="s">
        <v>92</v>
      </c>
      <c r="O6" s="204"/>
      <c r="P6" s="206"/>
      <c r="Q6" s="209"/>
    </row>
    <row r="7" spans="1:17" ht="17.25" thickBot="1" thickTop="1">
      <c r="A7" s="33"/>
      <c r="B7" s="26"/>
      <c r="C7" s="6"/>
      <c r="D7" s="6"/>
      <c r="E7" s="6"/>
      <c r="F7" s="6"/>
      <c r="G7" s="6"/>
      <c r="I7" s="80">
        <v>1</v>
      </c>
      <c r="J7" s="82" t="s">
        <v>93</v>
      </c>
      <c r="K7" s="81">
        <v>1829.58</v>
      </c>
      <c r="L7" s="178" t="s">
        <v>0</v>
      </c>
      <c r="M7" s="179"/>
      <c r="N7" s="218">
        <v>7500</v>
      </c>
      <c r="O7" s="82"/>
      <c r="P7" s="83"/>
      <c r="Q7" s="97">
        <f>K7*8500</f>
        <v>15551430</v>
      </c>
    </row>
    <row r="8" spans="1:17" ht="15">
      <c r="A8" s="229" t="s">
        <v>172</v>
      </c>
      <c r="B8" s="232" t="s">
        <v>5</v>
      </c>
      <c r="C8" s="223" t="s">
        <v>33</v>
      </c>
      <c r="D8" s="223" t="s">
        <v>42</v>
      </c>
      <c r="E8" s="223" t="s">
        <v>47</v>
      </c>
      <c r="F8" s="223" t="s">
        <v>35</v>
      </c>
      <c r="G8" s="223" t="s">
        <v>34</v>
      </c>
      <c r="I8" s="80">
        <v>2</v>
      </c>
      <c r="J8" s="82" t="s">
        <v>94</v>
      </c>
      <c r="K8" s="81">
        <v>700.41</v>
      </c>
      <c r="L8" s="214" t="s">
        <v>0</v>
      </c>
      <c r="M8" s="215"/>
      <c r="N8" s="219"/>
      <c r="O8" s="82"/>
      <c r="P8" s="83"/>
      <c r="Q8" s="97">
        <f>K8*8000</f>
        <v>5603280</v>
      </c>
    </row>
    <row r="9" spans="1:17" ht="15">
      <c r="A9" s="230"/>
      <c r="B9" s="233"/>
      <c r="C9" s="224"/>
      <c r="D9" s="224"/>
      <c r="E9" s="224"/>
      <c r="F9" s="224"/>
      <c r="G9" s="224"/>
      <c r="I9" s="80">
        <v>3</v>
      </c>
      <c r="J9" s="82" t="s">
        <v>95</v>
      </c>
      <c r="K9" s="81">
        <v>96.02</v>
      </c>
      <c r="L9" s="214" t="s">
        <v>0</v>
      </c>
      <c r="M9" s="215"/>
      <c r="N9" s="219"/>
      <c r="O9" s="82"/>
      <c r="P9" s="83"/>
      <c r="Q9" s="97">
        <f>K9*8000</f>
        <v>768160</v>
      </c>
    </row>
    <row r="10" spans="1:17" ht="15.75" thickBot="1">
      <c r="A10" s="231"/>
      <c r="B10" s="234"/>
      <c r="C10" s="225"/>
      <c r="D10" s="225"/>
      <c r="E10" s="225"/>
      <c r="F10" s="225"/>
      <c r="G10" s="225"/>
      <c r="I10" s="80">
        <v>4</v>
      </c>
      <c r="J10" s="82" t="s">
        <v>96</v>
      </c>
      <c r="K10" s="81">
        <v>240.59</v>
      </c>
      <c r="L10" s="216" t="s">
        <v>0</v>
      </c>
      <c r="M10" s="217"/>
      <c r="N10" s="219"/>
      <c r="O10" s="82"/>
      <c r="P10" s="83"/>
      <c r="Q10" s="97">
        <f>K10*8000</f>
        <v>1924720</v>
      </c>
    </row>
    <row r="11" spans="1:17" ht="15.75" thickBo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 t="s">
        <v>69</v>
      </c>
      <c r="G11" s="18" t="s">
        <v>70</v>
      </c>
      <c r="I11" s="80">
        <v>5</v>
      </c>
      <c r="J11" s="82" t="s">
        <v>97</v>
      </c>
      <c r="K11" s="81">
        <v>133.33</v>
      </c>
      <c r="L11" s="214" t="s">
        <v>0</v>
      </c>
      <c r="M11" s="215"/>
      <c r="N11" s="219"/>
      <c r="O11" s="82"/>
      <c r="P11" s="83"/>
      <c r="Q11" s="97">
        <f>K11*8000</f>
        <v>1066640</v>
      </c>
    </row>
    <row r="12" spans="1:17" ht="15">
      <c r="A12" s="13" t="s">
        <v>11</v>
      </c>
      <c r="B12" s="64" t="s">
        <v>10</v>
      </c>
      <c r="C12" s="14" t="s">
        <v>41</v>
      </c>
      <c r="D12" s="136">
        <f>Q16+M31+M40+R25-M23</f>
        <v>33374758.790000003</v>
      </c>
      <c r="E12" s="30"/>
      <c r="F12" s="28">
        <f>D12*E12/1000</f>
        <v>0</v>
      </c>
      <c r="G12" s="28">
        <f>F12</f>
        <v>0</v>
      </c>
      <c r="I12" s="80">
        <v>6</v>
      </c>
      <c r="J12" s="83" t="s">
        <v>98</v>
      </c>
      <c r="K12" s="81"/>
      <c r="L12" s="214"/>
      <c r="M12" s="215"/>
      <c r="N12" s="147"/>
      <c r="O12" s="83"/>
      <c r="P12" s="83"/>
      <c r="Q12" s="96">
        <v>541901.25</v>
      </c>
    </row>
    <row r="13" spans="1:17" ht="15">
      <c r="A13" s="9" t="s">
        <v>17</v>
      </c>
      <c r="B13" s="64" t="s">
        <v>10</v>
      </c>
      <c r="C13" s="15" t="s">
        <v>41</v>
      </c>
      <c r="D13" s="27">
        <v>300000</v>
      </c>
      <c r="E13" s="31"/>
      <c r="F13" s="29">
        <f>D13*E13/1000</f>
        <v>0</v>
      </c>
      <c r="G13" s="29">
        <f>F13</f>
        <v>0</v>
      </c>
      <c r="I13" s="80">
        <v>7</v>
      </c>
      <c r="J13" s="83" t="s">
        <v>167</v>
      </c>
      <c r="K13" s="81"/>
      <c r="L13" s="214"/>
      <c r="M13" s="215"/>
      <c r="N13" s="145"/>
      <c r="O13" s="83"/>
      <c r="P13" s="83"/>
      <c r="Q13" s="142">
        <v>205660</v>
      </c>
    </row>
    <row r="14" spans="1:17" ht="15">
      <c r="A14" s="9" t="s">
        <v>12</v>
      </c>
      <c r="B14" s="10" t="s">
        <v>10</v>
      </c>
      <c r="C14" s="15" t="s">
        <v>41</v>
      </c>
      <c r="D14" s="27">
        <v>600000</v>
      </c>
      <c r="E14" s="31"/>
      <c r="F14" s="29">
        <f>D14*E14/1000</f>
        <v>0</v>
      </c>
      <c r="G14" s="29">
        <f aca="true" t="shared" si="0" ref="G14:G29">F14</f>
        <v>0</v>
      </c>
      <c r="I14" s="226">
        <v>8</v>
      </c>
      <c r="J14" s="160" t="s">
        <v>171</v>
      </c>
      <c r="K14" s="162"/>
      <c r="L14" s="166"/>
      <c r="M14" s="167"/>
      <c r="N14" s="146"/>
      <c r="O14" s="146"/>
      <c r="P14" s="146"/>
      <c r="Q14" s="164">
        <v>725694.3</v>
      </c>
    </row>
    <row r="15" spans="1:17" ht="15">
      <c r="A15" s="235" t="s">
        <v>13</v>
      </c>
      <c r="B15" s="237">
        <v>1000</v>
      </c>
      <c r="C15" s="239" t="s">
        <v>41</v>
      </c>
      <c r="D15" s="258">
        <v>90000</v>
      </c>
      <c r="E15" s="241"/>
      <c r="F15" s="243">
        <f>D15*E15/1000</f>
        <v>0</v>
      </c>
      <c r="G15" s="243">
        <f t="shared" si="0"/>
        <v>0</v>
      </c>
      <c r="I15" s="227"/>
      <c r="J15" s="161"/>
      <c r="K15" s="163"/>
      <c r="L15" s="168"/>
      <c r="M15" s="169"/>
      <c r="N15" s="147"/>
      <c r="O15" s="147"/>
      <c r="P15" s="147"/>
      <c r="Q15" s="165"/>
    </row>
    <row r="16" spans="1:17" ht="15.75" thickBot="1">
      <c r="A16" s="236"/>
      <c r="B16" s="238"/>
      <c r="C16" s="240"/>
      <c r="D16" s="259"/>
      <c r="E16" s="242"/>
      <c r="F16" s="244"/>
      <c r="G16" s="244"/>
      <c r="I16" s="173" t="s">
        <v>99</v>
      </c>
      <c r="J16" s="174"/>
      <c r="K16" s="174"/>
      <c r="L16" s="174"/>
      <c r="M16" s="174"/>
      <c r="N16" s="174"/>
      <c r="O16" s="174"/>
      <c r="P16" s="175"/>
      <c r="Q16" s="84">
        <f>SUM(Q7:Q15)</f>
        <v>26387485.55</v>
      </c>
    </row>
    <row r="17" spans="1:17" ht="15.75" customHeight="1">
      <c r="A17" s="9" t="s">
        <v>29</v>
      </c>
      <c r="B17" s="10">
        <v>1000</v>
      </c>
      <c r="C17" s="15" t="s">
        <v>41</v>
      </c>
      <c r="D17" s="27">
        <v>90000</v>
      </c>
      <c r="E17" s="31"/>
      <c r="F17" s="29">
        <f>D17*E17/1000</f>
        <v>0</v>
      </c>
      <c r="G17" s="29">
        <f t="shared" si="0"/>
        <v>0</v>
      </c>
      <c r="I17" s="85"/>
      <c r="J17" s="85"/>
      <c r="K17" s="86"/>
      <c r="L17" s="85"/>
      <c r="M17" s="85"/>
      <c r="N17" s="85"/>
      <c r="O17" s="87"/>
      <c r="P17" s="85"/>
      <c r="Q17" s="85"/>
    </row>
    <row r="18" spans="1:17" ht="15" customHeight="1">
      <c r="A18" s="9" t="s">
        <v>43</v>
      </c>
      <c r="B18" s="10" t="s">
        <v>10</v>
      </c>
      <c r="C18" s="15" t="s">
        <v>41</v>
      </c>
      <c r="D18" s="27">
        <v>60000</v>
      </c>
      <c r="E18" s="31"/>
      <c r="F18" s="29">
        <f aca="true" t="shared" si="1" ref="F18:F29">D18*E18/1000</f>
        <v>0</v>
      </c>
      <c r="G18" s="29">
        <f t="shared" si="0"/>
        <v>0</v>
      </c>
      <c r="I18" s="85"/>
      <c r="J18" s="85"/>
      <c r="K18" s="86"/>
      <c r="L18" s="85"/>
      <c r="M18" s="85"/>
      <c r="N18" s="85"/>
      <c r="O18" s="87"/>
      <c r="P18" s="85"/>
      <c r="Q18" s="85"/>
    </row>
    <row r="19" spans="1:17" ht="15.75" thickBot="1">
      <c r="A19" s="9" t="s">
        <v>30</v>
      </c>
      <c r="B19" s="10" t="s">
        <v>10</v>
      </c>
      <c r="C19" s="15" t="s">
        <v>41</v>
      </c>
      <c r="D19" s="27">
        <v>30000</v>
      </c>
      <c r="E19" s="31"/>
      <c r="F19" s="29">
        <f t="shared" si="1"/>
        <v>0</v>
      </c>
      <c r="G19" s="29">
        <f t="shared" si="0"/>
        <v>0</v>
      </c>
      <c r="I19" s="88"/>
      <c r="J19" s="88"/>
      <c r="K19" s="89"/>
      <c r="L19" s="88"/>
      <c r="M19" s="88"/>
      <c r="N19" s="88"/>
      <c r="O19" s="88"/>
      <c r="P19" s="88"/>
      <c r="Q19" s="88"/>
    </row>
    <row r="20" spans="1:19" ht="15">
      <c r="A20" s="9" t="s">
        <v>31</v>
      </c>
      <c r="B20" s="10" t="s">
        <v>10</v>
      </c>
      <c r="C20" s="15" t="s">
        <v>41</v>
      </c>
      <c r="D20" s="27">
        <v>30000</v>
      </c>
      <c r="E20" s="31"/>
      <c r="F20" s="29">
        <f t="shared" si="1"/>
        <v>0</v>
      </c>
      <c r="G20" s="29">
        <f t="shared" si="0"/>
        <v>0</v>
      </c>
      <c r="I20" s="183" t="s">
        <v>100</v>
      </c>
      <c r="J20" s="184"/>
      <c r="K20" s="184"/>
      <c r="L20" s="184"/>
      <c r="M20" s="184" t="s">
        <v>115</v>
      </c>
      <c r="N20" s="187"/>
      <c r="O20" s="90"/>
      <c r="P20" s="183" t="s">
        <v>114</v>
      </c>
      <c r="Q20" s="184"/>
      <c r="R20" s="268" t="s">
        <v>49</v>
      </c>
      <c r="S20" s="269"/>
    </row>
    <row r="21" spans="1:19" ht="15">
      <c r="A21" s="9" t="s">
        <v>9</v>
      </c>
      <c r="B21" s="10" t="s">
        <v>10</v>
      </c>
      <c r="C21" s="15" t="s">
        <v>41</v>
      </c>
      <c r="D21" s="27">
        <v>900000</v>
      </c>
      <c r="E21" s="31"/>
      <c r="F21" s="29">
        <f t="shared" si="1"/>
        <v>0</v>
      </c>
      <c r="G21" s="29">
        <f t="shared" si="0"/>
        <v>0</v>
      </c>
      <c r="I21" s="185"/>
      <c r="J21" s="186"/>
      <c r="K21" s="186"/>
      <c r="L21" s="186"/>
      <c r="M21" s="186"/>
      <c r="N21" s="188"/>
      <c r="O21" s="94"/>
      <c r="P21" s="272"/>
      <c r="Q21" s="273"/>
      <c r="R21" s="270"/>
      <c r="S21" s="271"/>
    </row>
    <row r="22" spans="1:19" ht="15.75" thickBot="1">
      <c r="A22" s="9" t="s">
        <v>44</v>
      </c>
      <c r="B22" s="10">
        <v>5000</v>
      </c>
      <c r="C22" s="15" t="s">
        <v>41</v>
      </c>
      <c r="D22" s="27">
        <v>900000</v>
      </c>
      <c r="E22" s="31"/>
      <c r="F22" s="29">
        <f t="shared" si="1"/>
        <v>0</v>
      </c>
      <c r="G22" s="29">
        <f t="shared" si="0"/>
        <v>0</v>
      </c>
      <c r="I22" s="180" t="s">
        <v>101</v>
      </c>
      <c r="J22" s="181"/>
      <c r="K22" s="181"/>
      <c r="L22" s="181"/>
      <c r="M22" s="181"/>
      <c r="N22" s="182"/>
      <c r="O22" s="94"/>
      <c r="P22" s="255" t="s">
        <v>147</v>
      </c>
      <c r="Q22" s="172"/>
      <c r="R22" s="158">
        <v>5000</v>
      </c>
      <c r="S22" s="159"/>
    </row>
    <row r="23" spans="1:19" ht="15">
      <c r="A23" s="9" t="s">
        <v>6</v>
      </c>
      <c r="B23" s="10">
        <v>20000</v>
      </c>
      <c r="C23" s="15" t="s">
        <v>41</v>
      </c>
      <c r="D23" s="27">
        <v>5000000</v>
      </c>
      <c r="E23" s="31"/>
      <c r="F23" s="29">
        <f t="shared" si="1"/>
        <v>0</v>
      </c>
      <c r="G23" s="29">
        <f t="shared" si="0"/>
        <v>0</v>
      </c>
      <c r="I23" s="95" t="s">
        <v>102</v>
      </c>
      <c r="J23" s="263" t="s">
        <v>103</v>
      </c>
      <c r="K23" s="264"/>
      <c r="L23" s="265"/>
      <c r="M23" s="266">
        <v>200571.63</v>
      </c>
      <c r="N23" s="267"/>
      <c r="O23" s="92"/>
      <c r="P23" s="255" t="s">
        <v>148</v>
      </c>
      <c r="Q23" s="172"/>
      <c r="R23" s="158">
        <v>5000</v>
      </c>
      <c r="S23" s="159"/>
    </row>
    <row r="24" spans="1:19" ht="15">
      <c r="A24" s="9" t="s">
        <v>45</v>
      </c>
      <c r="B24" s="10">
        <v>20000</v>
      </c>
      <c r="C24" s="15" t="s">
        <v>41</v>
      </c>
      <c r="D24" s="27">
        <f>D12+D28</f>
        <v>33575330.42</v>
      </c>
      <c r="E24" s="31"/>
      <c r="F24" s="29">
        <f t="shared" si="1"/>
        <v>0</v>
      </c>
      <c r="G24" s="29">
        <f t="shared" si="0"/>
        <v>0</v>
      </c>
      <c r="I24" s="80" t="s">
        <v>104</v>
      </c>
      <c r="J24" s="170" t="s">
        <v>105</v>
      </c>
      <c r="K24" s="171"/>
      <c r="L24" s="172"/>
      <c r="M24" s="158">
        <v>1503331.69</v>
      </c>
      <c r="N24" s="159"/>
      <c r="O24" s="77"/>
      <c r="P24" s="255" t="s">
        <v>149</v>
      </c>
      <c r="Q24" s="172"/>
      <c r="R24" s="158">
        <v>30000</v>
      </c>
      <c r="S24" s="159"/>
    </row>
    <row r="25" spans="1:19" ht="15.75" thickBot="1">
      <c r="A25" s="9" t="s">
        <v>8</v>
      </c>
      <c r="B25" s="10" t="s">
        <v>10</v>
      </c>
      <c r="C25" s="15" t="s">
        <v>41</v>
      </c>
      <c r="D25" s="27">
        <v>150000</v>
      </c>
      <c r="E25" s="31"/>
      <c r="F25" s="29">
        <f t="shared" si="1"/>
        <v>0</v>
      </c>
      <c r="G25" s="29">
        <f t="shared" si="0"/>
        <v>0</v>
      </c>
      <c r="I25" s="80" t="s">
        <v>106</v>
      </c>
      <c r="J25" s="170" t="s">
        <v>168</v>
      </c>
      <c r="K25" s="171"/>
      <c r="L25" s="172"/>
      <c r="M25" s="158">
        <v>890000</v>
      </c>
      <c r="N25" s="159"/>
      <c r="O25" s="77"/>
      <c r="P25" s="173" t="s">
        <v>99</v>
      </c>
      <c r="Q25" s="175"/>
      <c r="R25" s="176">
        <f>SUM(R22:R24)</f>
        <v>40000</v>
      </c>
      <c r="S25" s="177"/>
    </row>
    <row r="26" spans="1:17" ht="15">
      <c r="A26" s="9" t="s">
        <v>46</v>
      </c>
      <c r="B26" s="10" t="s">
        <v>10</v>
      </c>
      <c r="C26" s="15" t="s">
        <v>41</v>
      </c>
      <c r="D26" s="27">
        <v>500000</v>
      </c>
      <c r="E26" s="31"/>
      <c r="F26" s="29">
        <f t="shared" si="1"/>
        <v>0</v>
      </c>
      <c r="G26" s="29">
        <f t="shared" si="0"/>
        <v>0</v>
      </c>
      <c r="I26" s="80" t="s">
        <v>108</v>
      </c>
      <c r="J26" s="170" t="s">
        <v>169</v>
      </c>
      <c r="K26" s="171"/>
      <c r="L26" s="172"/>
      <c r="M26" s="158">
        <v>380000</v>
      </c>
      <c r="N26" s="159"/>
      <c r="O26" s="77"/>
      <c r="P26" s="77"/>
      <c r="Q26" s="91"/>
    </row>
    <row r="27" spans="1:17" ht="15">
      <c r="A27" s="9" t="s">
        <v>7</v>
      </c>
      <c r="B27" s="10" t="s">
        <v>10</v>
      </c>
      <c r="C27" s="15" t="s">
        <v>41</v>
      </c>
      <c r="D27" s="27">
        <f>M24+M29</f>
        <v>3503331.69</v>
      </c>
      <c r="E27" s="31"/>
      <c r="F27" s="29">
        <f t="shared" si="1"/>
        <v>0</v>
      </c>
      <c r="G27" s="29">
        <f t="shared" si="0"/>
        <v>0</v>
      </c>
      <c r="I27" s="80" t="s">
        <v>109</v>
      </c>
      <c r="J27" s="170" t="s">
        <v>107</v>
      </c>
      <c r="K27" s="171"/>
      <c r="L27" s="172"/>
      <c r="M27" s="158">
        <v>1134533.79</v>
      </c>
      <c r="N27" s="159"/>
      <c r="O27" s="77"/>
      <c r="P27" s="77"/>
      <c r="Q27" s="91"/>
    </row>
    <row r="28" spans="1:17" ht="15">
      <c r="A28" s="9" t="s">
        <v>14</v>
      </c>
      <c r="B28" s="10" t="s">
        <v>10</v>
      </c>
      <c r="C28" s="15" t="s">
        <v>41</v>
      </c>
      <c r="D28" s="27">
        <f>M23</f>
        <v>200571.63</v>
      </c>
      <c r="E28" s="31"/>
      <c r="F28" s="29">
        <f t="shared" si="1"/>
        <v>0</v>
      </c>
      <c r="G28" s="29">
        <f t="shared" si="0"/>
        <v>0</v>
      </c>
      <c r="I28" s="80" t="s">
        <v>164</v>
      </c>
      <c r="J28" s="245" t="s">
        <v>110</v>
      </c>
      <c r="K28" s="245"/>
      <c r="L28" s="245"/>
      <c r="M28" s="256">
        <v>229407.76</v>
      </c>
      <c r="N28" s="257"/>
      <c r="O28" s="77"/>
      <c r="P28" s="77"/>
      <c r="Q28" s="91"/>
    </row>
    <row r="29" spans="1:17" ht="15" customHeight="1" thickBot="1">
      <c r="A29" s="11" t="s">
        <v>15</v>
      </c>
      <c r="B29" s="12">
        <v>1500</v>
      </c>
      <c r="C29" s="15" t="s">
        <v>41</v>
      </c>
      <c r="D29" s="27">
        <v>300000</v>
      </c>
      <c r="E29" s="32"/>
      <c r="F29" s="29">
        <f t="shared" si="1"/>
        <v>0</v>
      </c>
      <c r="G29" s="29">
        <f t="shared" si="0"/>
        <v>0</v>
      </c>
      <c r="I29" s="148" t="s">
        <v>170</v>
      </c>
      <c r="J29" s="150" t="s">
        <v>165</v>
      </c>
      <c r="K29" s="150"/>
      <c r="L29" s="151"/>
      <c r="M29" s="154">
        <v>2000000</v>
      </c>
      <c r="N29" s="155"/>
      <c r="O29" s="77"/>
      <c r="P29" s="77"/>
      <c r="Q29" s="91"/>
    </row>
    <row r="30" spans="1:17" ht="15.75" thickBot="1">
      <c r="A30" s="24"/>
      <c r="B30" s="22"/>
      <c r="C30" s="260" t="s">
        <v>77</v>
      </c>
      <c r="D30" s="261"/>
      <c r="E30" s="261"/>
      <c r="F30" s="262"/>
      <c r="G30" s="139">
        <f>SUM(G12:G29)</f>
        <v>0</v>
      </c>
      <c r="I30" s="149"/>
      <c r="J30" s="152"/>
      <c r="K30" s="152"/>
      <c r="L30" s="153"/>
      <c r="M30" s="156"/>
      <c r="N30" s="157"/>
      <c r="O30" s="77"/>
      <c r="P30" s="77"/>
      <c r="Q30" s="91"/>
    </row>
    <row r="31" spans="1:17" ht="15.75" thickBot="1">
      <c r="A31" s="137"/>
      <c r="B31" s="23"/>
      <c r="C31" s="66"/>
      <c r="D31" s="66"/>
      <c r="E31" s="66"/>
      <c r="F31" s="66"/>
      <c r="G31" s="138"/>
      <c r="I31" s="173" t="s">
        <v>99</v>
      </c>
      <c r="J31" s="174"/>
      <c r="K31" s="174"/>
      <c r="L31" s="175"/>
      <c r="M31" s="176">
        <f>SUM(M23:N29)</f>
        <v>6337844.87</v>
      </c>
      <c r="N31" s="177"/>
      <c r="O31" s="77"/>
      <c r="P31" s="77"/>
      <c r="Q31" s="91"/>
    </row>
    <row r="32" spans="1:17" ht="15">
      <c r="A32" s="7"/>
      <c r="B32" s="23"/>
      <c r="C32" s="66"/>
      <c r="D32" s="66"/>
      <c r="E32" s="66"/>
      <c r="F32" s="66"/>
      <c r="G32" s="68"/>
      <c r="I32" s="77"/>
      <c r="J32" s="246"/>
      <c r="K32" s="246"/>
      <c r="L32" s="246"/>
      <c r="M32" s="77"/>
      <c r="N32" s="77"/>
      <c r="O32" s="77"/>
      <c r="P32" s="77"/>
      <c r="Q32" s="91"/>
    </row>
    <row r="33" spans="1:17" ht="15.75" thickBot="1">
      <c r="A33" s="7"/>
      <c r="B33" s="23"/>
      <c r="C33" s="66"/>
      <c r="D33" s="66"/>
      <c r="E33" s="66"/>
      <c r="F33" s="66"/>
      <c r="G33" s="68"/>
      <c r="I33" s="77"/>
      <c r="J33" s="181"/>
      <c r="K33" s="181"/>
      <c r="L33" s="181"/>
      <c r="M33" s="77"/>
      <c r="N33" s="77"/>
      <c r="O33" s="77"/>
      <c r="P33" s="77"/>
      <c r="Q33" s="91"/>
    </row>
    <row r="34" spans="1:17" ht="15.75" thickBot="1">
      <c r="A34" s="7"/>
      <c r="B34" s="23"/>
      <c r="C34" s="66"/>
      <c r="D34" s="66"/>
      <c r="E34" s="66"/>
      <c r="F34" s="66"/>
      <c r="G34" s="68"/>
      <c r="I34" s="250" t="s">
        <v>111</v>
      </c>
      <c r="J34" s="251"/>
      <c r="K34" s="251"/>
      <c r="L34" s="252"/>
      <c r="M34" s="253" t="s">
        <v>49</v>
      </c>
      <c r="N34" s="254"/>
      <c r="O34" s="77"/>
      <c r="P34" s="77"/>
      <c r="Q34" s="91"/>
    </row>
    <row r="35" spans="1:17" ht="15">
      <c r="A35" s="7"/>
      <c r="B35" s="23"/>
      <c r="C35" s="66"/>
      <c r="D35" s="66"/>
      <c r="E35" s="66"/>
      <c r="F35" s="66"/>
      <c r="G35" s="68"/>
      <c r="I35" s="247" t="s">
        <v>101</v>
      </c>
      <c r="J35" s="248"/>
      <c r="K35" s="248"/>
      <c r="L35" s="248"/>
      <c r="M35" s="248"/>
      <c r="N35" s="249"/>
      <c r="O35" s="77"/>
      <c r="P35" s="77"/>
      <c r="Q35" s="91"/>
    </row>
    <row r="36" spans="9:17" ht="15">
      <c r="I36" s="80" t="s">
        <v>102</v>
      </c>
      <c r="J36" s="170" t="s">
        <v>158</v>
      </c>
      <c r="K36" s="171"/>
      <c r="L36" s="172"/>
      <c r="M36" s="158">
        <v>222000</v>
      </c>
      <c r="N36" s="159"/>
      <c r="O36" s="77"/>
      <c r="P36" s="77"/>
      <c r="Q36" s="91"/>
    </row>
    <row r="37" spans="9:17" ht="15">
      <c r="I37" s="80" t="s">
        <v>104</v>
      </c>
      <c r="J37" s="170" t="s">
        <v>112</v>
      </c>
      <c r="K37" s="171"/>
      <c r="L37" s="172"/>
      <c r="M37" s="158">
        <v>525000</v>
      </c>
      <c r="N37" s="159"/>
      <c r="O37" s="77"/>
      <c r="P37" s="77"/>
      <c r="Q37" s="91"/>
    </row>
    <row r="38" spans="9:17" ht="15">
      <c r="I38" s="80" t="s">
        <v>106</v>
      </c>
      <c r="J38" s="170" t="s">
        <v>159</v>
      </c>
      <c r="K38" s="171"/>
      <c r="L38" s="172"/>
      <c r="M38" s="158">
        <v>33000</v>
      </c>
      <c r="N38" s="159"/>
      <c r="O38" s="77"/>
      <c r="P38" s="77"/>
      <c r="Q38" s="91"/>
    </row>
    <row r="39" spans="9:16" ht="15">
      <c r="I39" s="80" t="s">
        <v>108</v>
      </c>
      <c r="J39" s="170" t="s">
        <v>113</v>
      </c>
      <c r="K39" s="171"/>
      <c r="L39" s="172"/>
      <c r="M39" s="158">
        <v>30000</v>
      </c>
      <c r="N39" s="159"/>
      <c r="O39" s="77"/>
      <c r="P39" s="77"/>
    </row>
    <row r="40" spans="9:14" ht="15.75" thickBot="1">
      <c r="I40" s="173" t="s">
        <v>99</v>
      </c>
      <c r="J40" s="174"/>
      <c r="K40" s="174"/>
      <c r="L40" s="175"/>
      <c r="M40" s="176">
        <f>SUM(M36:M39)</f>
        <v>810000</v>
      </c>
      <c r="N40" s="177"/>
    </row>
    <row r="41" spans="9:14" ht="15">
      <c r="I41" s="77"/>
      <c r="J41" s="77"/>
      <c r="K41" s="98"/>
      <c r="L41" s="77"/>
      <c r="M41" s="77"/>
      <c r="N41" s="77"/>
    </row>
    <row r="42" spans="9:14" ht="15">
      <c r="I42" s="77"/>
      <c r="J42" s="77"/>
      <c r="K42" s="98"/>
      <c r="L42" s="77"/>
      <c r="M42" s="77"/>
      <c r="N42" s="77"/>
    </row>
    <row r="43" ht="15">
      <c r="I43" s="91"/>
    </row>
    <row r="59" spans="9:10" ht="15">
      <c r="I59" s="45"/>
      <c r="J59" s="45"/>
    </row>
    <row r="70" ht="15">
      <c r="H70" s="47"/>
    </row>
    <row r="73" spans="1:19" s="47" customFormat="1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5" ht="15">
      <c r="R75" s="47"/>
    </row>
    <row r="76" spans="15:17" ht="15">
      <c r="O76" s="47"/>
      <c r="Q76" s="47"/>
    </row>
    <row r="77" spans="16:19" ht="15">
      <c r="P77" s="47"/>
      <c r="S77" s="47"/>
    </row>
    <row r="78" ht="15">
      <c r="J78" s="47"/>
    </row>
    <row r="79" spans="11:14" ht="15">
      <c r="K79" s="47"/>
      <c r="L79" s="47"/>
      <c r="M79" s="47"/>
      <c r="N79" s="47"/>
    </row>
    <row r="81" ht="15">
      <c r="I81" s="47"/>
    </row>
  </sheetData>
  <sheetProtection/>
  <mergeCells count="89">
    <mergeCell ref="R20:S21"/>
    <mergeCell ref="P20:Q21"/>
    <mergeCell ref="P22:Q22"/>
    <mergeCell ref="P23:Q23"/>
    <mergeCell ref="J37:L37"/>
    <mergeCell ref="J33:L33"/>
    <mergeCell ref="M24:N24"/>
    <mergeCell ref="M31:N31"/>
    <mergeCell ref="R24:S24"/>
    <mergeCell ref="R25:S25"/>
    <mergeCell ref="J38:L38"/>
    <mergeCell ref="M38:N38"/>
    <mergeCell ref="D8:D10"/>
    <mergeCell ref="D15:D16"/>
    <mergeCell ref="C30:F30"/>
    <mergeCell ref="J23:L23"/>
    <mergeCell ref="M23:N23"/>
    <mergeCell ref="J24:L24"/>
    <mergeCell ref="J32:L32"/>
    <mergeCell ref="I35:N35"/>
    <mergeCell ref="I34:L34"/>
    <mergeCell ref="M34:N34"/>
    <mergeCell ref="P24:Q24"/>
    <mergeCell ref="P25:Q25"/>
    <mergeCell ref="M27:N27"/>
    <mergeCell ref="M28:N28"/>
    <mergeCell ref="A15:A16"/>
    <mergeCell ref="B15:B16"/>
    <mergeCell ref="C15:C16"/>
    <mergeCell ref="E15:E16"/>
    <mergeCell ref="F15:F16"/>
    <mergeCell ref="M37:N37"/>
    <mergeCell ref="G15:G16"/>
    <mergeCell ref="I31:L31"/>
    <mergeCell ref="J36:L36"/>
    <mergeCell ref="J28:L28"/>
    <mergeCell ref="J27:L27"/>
    <mergeCell ref="L13:M13"/>
    <mergeCell ref="J26:L26"/>
    <mergeCell ref="M26:N26"/>
    <mergeCell ref="I14:I15"/>
    <mergeCell ref="A1:B1"/>
    <mergeCell ref="G8:G10"/>
    <mergeCell ref="A8:A10"/>
    <mergeCell ref="B8:B10"/>
    <mergeCell ref="C8:C10"/>
    <mergeCell ref="J25:L25"/>
    <mergeCell ref="M25:N25"/>
    <mergeCell ref="N7:N12"/>
    <mergeCell ref="N14:N15"/>
    <mergeCell ref="K4:K6"/>
    <mergeCell ref="E8:E10"/>
    <mergeCell ref="F8:F10"/>
    <mergeCell ref="L6:M6"/>
    <mergeCell ref="L8:M8"/>
    <mergeCell ref="L9:M9"/>
    <mergeCell ref="L10:M10"/>
    <mergeCell ref="L11:M11"/>
    <mergeCell ref="L12:M12"/>
    <mergeCell ref="M36:N36"/>
    <mergeCell ref="I3:Q3"/>
    <mergeCell ref="I4:I6"/>
    <mergeCell ref="J4:J6"/>
    <mergeCell ref="L4:N4"/>
    <mergeCell ref="O4:P4"/>
    <mergeCell ref="O5:O6"/>
    <mergeCell ref="P5:P6"/>
    <mergeCell ref="Q4:Q6"/>
    <mergeCell ref="L5:M5"/>
    <mergeCell ref="L14:M15"/>
    <mergeCell ref="J39:L39"/>
    <mergeCell ref="M39:N39"/>
    <mergeCell ref="I40:L40"/>
    <mergeCell ref="M40:N40"/>
    <mergeCell ref="L7:M7"/>
    <mergeCell ref="I16:P16"/>
    <mergeCell ref="I22:N22"/>
    <mergeCell ref="I20:L21"/>
    <mergeCell ref="M20:N21"/>
    <mergeCell ref="O14:O15"/>
    <mergeCell ref="P14:P15"/>
    <mergeCell ref="I29:I30"/>
    <mergeCell ref="J29:L30"/>
    <mergeCell ref="M29:N30"/>
    <mergeCell ref="R23:S23"/>
    <mergeCell ref="R22:S22"/>
    <mergeCell ref="J14:J15"/>
    <mergeCell ref="K14:K15"/>
    <mergeCell ref="Q14:Q15"/>
  </mergeCells>
  <printOptions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zoomScalePageLayoutView="0" workbookViewId="0" topLeftCell="A13">
      <selection activeCell="A3" sqref="A3:A6"/>
    </sheetView>
  </sheetViews>
  <sheetFormatPr defaultColWidth="9.140625" defaultRowHeight="15"/>
  <cols>
    <col min="1" max="1" width="55.7109375" style="77" customWidth="1"/>
    <col min="2" max="2" width="15.8515625" style="92" customWidth="1"/>
    <col min="3" max="3" width="9.140625" style="76" customWidth="1"/>
    <col min="4" max="4" width="11.00390625" style="76" customWidth="1"/>
    <col min="5" max="16384" width="9.140625" style="76" customWidth="1"/>
  </cols>
  <sheetData>
    <row r="1" spans="1:6" s="75" customFormat="1" ht="15.75">
      <c r="A1" s="228" t="s">
        <v>28</v>
      </c>
      <c r="B1" s="228"/>
      <c r="C1" s="228"/>
      <c r="D1" s="48"/>
      <c r="E1" s="48"/>
      <c r="F1" s="48"/>
    </row>
    <row r="2" spans="1:6" s="75" customFormat="1" ht="15.75">
      <c r="A2" s="26"/>
      <c r="B2" s="26"/>
      <c r="C2" s="26"/>
      <c r="D2" s="48"/>
      <c r="E2" s="48"/>
      <c r="F2" s="48"/>
    </row>
    <row r="3" spans="1:6" s="75" customFormat="1" ht="15.75">
      <c r="A3" s="34" t="s">
        <v>48</v>
      </c>
      <c r="B3" s="26"/>
      <c r="C3" s="26"/>
      <c r="D3" s="48"/>
      <c r="E3" s="48"/>
      <c r="F3" s="48"/>
    </row>
    <row r="4" spans="1:6" s="75" customFormat="1" ht="15.75">
      <c r="A4" s="72" t="s">
        <v>79</v>
      </c>
      <c r="B4" s="26"/>
      <c r="C4" s="26"/>
      <c r="D4" s="48"/>
      <c r="E4" s="48"/>
      <c r="F4" s="48"/>
    </row>
    <row r="5" spans="1:6" s="75" customFormat="1" ht="15.75">
      <c r="A5" s="72" t="s">
        <v>80</v>
      </c>
      <c r="B5" s="26"/>
      <c r="C5" s="26"/>
      <c r="D5" s="48"/>
      <c r="E5" s="48"/>
      <c r="F5" s="48"/>
    </row>
    <row r="6" spans="1:6" s="75" customFormat="1" ht="15.75">
      <c r="A6" s="72" t="s">
        <v>81</v>
      </c>
      <c r="B6" s="26"/>
      <c r="C6" s="26"/>
      <c r="D6" s="48"/>
      <c r="E6" s="48"/>
      <c r="F6" s="48"/>
    </row>
    <row r="7" spans="1:6" s="75" customFormat="1" ht="16.5" thickBot="1">
      <c r="A7" s="26"/>
      <c r="B7" s="26"/>
      <c r="C7" s="26"/>
      <c r="D7" s="48"/>
      <c r="E7" s="48"/>
      <c r="F7" s="48"/>
    </row>
    <row r="8" spans="1:6" s="75" customFormat="1" ht="12.75">
      <c r="A8" s="291" t="s">
        <v>36</v>
      </c>
      <c r="B8" s="294" t="s">
        <v>16</v>
      </c>
      <c r="C8" s="294" t="s">
        <v>50</v>
      </c>
      <c r="D8" s="223" t="s">
        <v>51</v>
      </c>
      <c r="E8" s="223" t="s">
        <v>35</v>
      </c>
      <c r="F8" s="223" t="s">
        <v>34</v>
      </c>
    </row>
    <row r="9" spans="1:6" s="75" customFormat="1" ht="12.75">
      <c r="A9" s="292"/>
      <c r="B9" s="295"/>
      <c r="C9" s="295"/>
      <c r="D9" s="224"/>
      <c r="E9" s="224"/>
      <c r="F9" s="224"/>
    </row>
    <row r="10" spans="1:6" s="75" customFormat="1" ht="13.5" thickBot="1">
      <c r="A10" s="293"/>
      <c r="B10" s="296"/>
      <c r="C10" s="296"/>
      <c r="D10" s="225"/>
      <c r="E10" s="225"/>
      <c r="F10" s="225"/>
    </row>
    <row r="11" spans="1:6" s="75" customFormat="1" ht="13.5" thickBot="1">
      <c r="A11" s="17">
        <v>1</v>
      </c>
      <c r="B11" s="16">
        <v>2</v>
      </c>
      <c r="C11" s="17">
        <v>3</v>
      </c>
      <c r="D11" s="18">
        <v>4</v>
      </c>
      <c r="E11" s="18">
        <v>5</v>
      </c>
      <c r="F11" s="18" t="s">
        <v>71</v>
      </c>
    </row>
    <row r="12" spans="1:6" s="75" customFormat="1" ht="15" customHeight="1" thickBot="1">
      <c r="A12" s="277" t="s">
        <v>121</v>
      </c>
      <c r="B12" s="278"/>
      <c r="C12" s="278"/>
      <c r="D12" s="278"/>
      <c r="E12" s="278"/>
      <c r="F12" s="278"/>
    </row>
    <row r="13" spans="1:6" ht="12.75">
      <c r="A13" s="118" t="s">
        <v>117</v>
      </c>
      <c r="B13" s="282" t="s">
        <v>150</v>
      </c>
      <c r="C13" s="35" t="s">
        <v>41</v>
      </c>
      <c r="D13" s="119">
        <v>500000</v>
      </c>
      <c r="E13" s="37"/>
      <c r="F13" s="125">
        <f>E13</f>
        <v>0</v>
      </c>
    </row>
    <row r="14" spans="1:6" s="77" customFormat="1" ht="15" customHeight="1">
      <c r="A14" s="120" t="s">
        <v>118</v>
      </c>
      <c r="B14" s="283"/>
      <c r="C14" s="36" t="s">
        <v>41</v>
      </c>
      <c r="D14" s="27">
        <v>350000</v>
      </c>
      <c r="E14" s="38"/>
      <c r="F14" s="126">
        <f>E14</f>
        <v>0</v>
      </c>
    </row>
    <row r="15" spans="1:6" ht="15" customHeight="1">
      <c r="A15" s="65" t="s">
        <v>120</v>
      </c>
      <c r="B15" s="283"/>
      <c r="C15" s="36" t="s">
        <v>41</v>
      </c>
      <c r="D15" s="27">
        <v>50000</v>
      </c>
      <c r="E15" s="38"/>
      <c r="F15" s="126">
        <f>E15</f>
        <v>0</v>
      </c>
    </row>
    <row r="16" spans="1:6" ht="15.75" customHeight="1" thickBot="1">
      <c r="A16" s="121" t="s">
        <v>146</v>
      </c>
      <c r="B16" s="284"/>
      <c r="C16" s="122" t="s">
        <v>41</v>
      </c>
      <c r="D16" s="123">
        <v>500000</v>
      </c>
      <c r="E16" s="124"/>
      <c r="F16" s="127">
        <f>E16</f>
        <v>0</v>
      </c>
    </row>
    <row r="17" spans="1:6" ht="13.5" thickBot="1">
      <c r="A17" s="260" t="s">
        <v>77</v>
      </c>
      <c r="B17" s="261"/>
      <c r="C17" s="261"/>
      <c r="D17" s="261"/>
      <c r="E17" s="262"/>
      <c r="F17" s="42">
        <f>SUM(F13:F16)</f>
        <v>0</v>
      </c>
    </row>
    <row r="18" spans="1:6" ht="13.5" thickBot="1">
      <c r="A18" s="277" t="s">
        <v>122</v>
      </c>
      <c r="B18" s="278"/>
      <c r="C18" s="278"/>
      <c r="D18" s="278"/>
      <c r="E18" s="278"/>
      <c r="F18" s="278"/>
    </row>
    <row r="19" spans="1:6" ht="15.75" customHeight="1">
      <c r="A19" s="102" t="s">
        <v>136</v>
      </c>
      <c r="B19" s="280" t="s">
        <v>18</v>
      </c>
      <c r="C19" s="36" t="s">
        <v>41</v>
      </c>
      <c r="D19" s="43">
        <v>500000</v>
      </c>
      <c r="E19" s="38"/>
      <c r="F19" s="41">
        <f>E19</f>
        <v>0</v>
      </c>
    </row>
    <row r="20" spans="1:6" ht="13.5" thickBot="1">
      <c r="A20" s="103" t="s">
        <v>137</v>
      </c>
      <c r="B20" s="281"/>
      <c r="C20" s="36" t="s">
        <v>41</v>
      </c>
      <c r="D20" s="43">
        <v>250000</v>
      </c>
      <c r="E20" s="38"/>
      <c r="F20" s="41">
        <f>E20</f>
        <v>0</v>
      </c>
    </row>
    <row r="21" spans="1:6" ht="13.5" thickBot="1">
      <c r="A21" s="260" t="s">
        <v>77</v>
      </c>
      <c r="B21" s="261"/>
      <c r="C21" s="261"/>
      <c r="D21" s="261"/>
      <c r="E21" s="262"/>
      <c r="F21" s="42">
        <f>SUM(F19:F20)</f>
        <v>0</v>
      </c>
    </row>
    <row r="22" spans="1:6" ht="13.5" thickBot="1">
      <c r="A22" s="260" t="s">
        <v>163</v>
      </c>
      <c r="B22" s="261"/>
      <c r="C22" s="261"/>
      <c r="D22" s="261"/>
      <c r="E22" s="262"/>
      <c r="F22" s="42">
        <f>SUM(F20:F21)</f>
        <v>0</v>
      </c>
    </row>
    <row r="23" spans="1:6" ht="12.75">
      <c r="A23" s="21"/>
      <c r="B23" s="21"/>
      <c r="C23" s="25"/>
      <c r="D23" s="8"/>
      <c r="E23" s="8"/>
      <c r="F23" s="8"/>
    </row>
    <row r="24" spans="1:6" ht="12.75">
      <c r="A24" s="279" t="s">
        <v>162</v>
      </c>
      <c r="B24" s="279"/>
      <c r="C24" s="279"/>
      <c r="D24" s="279"/>
      <c r="E24" s="279"/>
      <c r="F24" s="279"/>
    </row>
    <row r="25" spans="1:6" ht="13.5" thickBot="1">
      <c r="A25" s="21"/>
      <c r="B25" s="21"/>
      <c r="C25" s="25"/>
      <c r="D25" s="8"/>
      <c r="E25" s="8"/>
      <c r="F25" s="8"/>
    </row>
    <row r="26" spans="1:9" ht="12.75">
      <c r="A26" s="274" t="s">
        <v>173</v>
      </c>
      <c r="B26" s="275"/>
      <c r="C26" s="275"/>
      <c r="D26" s="275"/>
      <c r="E26" s="275"/>
      <c r="F26" s="276"/>
      <c r="I26" s="77"/>
    </row>
    <row r="27" spans="1:9" s="93" customFormat="1" ht="12.75">
      <c r="A27" s="285" t="s">
        <v>123</v>
      </c>
      <c r="B27" s="286"/>
      <c r="C27" s="286"/>
      <c r="D27" s="286"/>
      <c r="E27" s="286"/>
      <c r="F27" s="287"/>
      <c r="G27" s="76"/>
      <c r="H27" s="76"/>
      <c r="I27" s="76"/>
    </row>
    <row r="28" spans="1:6" ht="12.75">
      <c r="A28" s="285" t="s">
        <v>174</v>
      </c>
      <c r="B28" s="286"/>
      <c r="C28" s="286"/>
      <c r="D28" s="286"/>
      <c r="E28" s="286"/>
      <c r="F28" s="287"/>
    </row>
    <row r="29" spans="1:6" ht="13.5" thickBot="1">
      <c r="A29" s="288" t="s">
        <v>175</v>
      </c>
      <c r="B29" s="289"/>
      <c r="C29" s="289"/>
      <c r="D29" s="289"/>
      <c r="E29" s="289"/>
      <c r="F29" s="290"/>
    </row>
    <row r="30" spans="1:6" ht="15">
      <c r="A30" s="48"/>
      <c r="B30" s="48"/>
      <c r="C30" s="48"/>
      <c r="D30" s="48"/>
      <c r="E30" s="48"/>
      <c r="F30" s="48"/>
    </row>
    <row r="31" spans="1:8" ht="12.75">
      <c r="A31" s="104" t="s">
        <v>124</v>
      </c>
      <c r="B31" s="108"/>
      <c r="C31" s="109"/>
      <c r="D31" s="110"/>
      <c r="E31" s="110"/>
      <c r="F31" s="93"/>
      <c r="G31" s="93"/>
      <c r="H31" s="93"/>
    </row>
    <row r="32" spans="1:9" s="77" customFormat="1" ht="12.75">
      <c r="A32" s="106" t="s">
        <v>133</v>
      </c>
      <c r="B32" s="106" t="s">
        <v>134</v>
      </c>
      <c r="C32" s="111" t="s">
        <v>135</v>
      </c>
      <c r="D32" s="112"/>
      <c r="E32" s="112"/>
      <c r="F32" s="76"/>
      <c r="G32" s="76"/>
      <c r="H32" s="76"/>
      <c r="I32" s="76"/>
    </row>
    <row r="33" spans="1:5" ht="12.75">
      <c r="A33" s="105" t="s">
        <v>125</v>
      </c>
      <c r="B33" s="107">
        <v>2</v>
      </c>
      <c r="C33" s="113" t="s">
        <v>119</v>
      </c>
      <c r="D33" s="112"/>
      <c r="E33" s="112"/>
    </row>
    <row r="34" spans="1:9" ht="12.75">
      <c r="A34" s="105" t="s">
        <v>126</v>
      </c>
      <c r="B34" s="107">
        <v>3</v>
      </c>
      <c r="C34" s="113" t="s">
        <v>119</v>
      </c>
      <c r="D34" s="112"/>
      <c r="E34" s="112"/>
      <c r="I34" s="77"/>
    </row>
    <row r="35" spans="1:5" ht="12.75">
      <c r="A35" s="105" t="s">
        <v>127</v>
      </c>
      <c r="B35" s="107">
        <v>1</v>
      </c>
      <c r="C35" s="113" t="s">
        <v>119</v>
      </c>
      <c r="D35" s="112"/>
      <c r="E35" s="112"/>
    </row>
    <row r="36" spans="1:5" ht="12.75">
      <c r="A36" s="105" t="s">
        <v>128</v>
      </c>
      <c r="B36" s="107">
        <v>1</v>
      </c>
      <c r="C36" s="113" t="s">
        <v>119</v>
      </c>
      <c r="D36" s="112"/>
      <c r="E36" s="112"/>
    </row>
    <row r="37" spans="1:5" ht="12.75">
      <c r="A37" s="105" t="s">
        <v>129</v>
      </c>
      <c r="B37" s="107">
        <v>5</v>
      </c>
      <c r="C37" s="113" t="s">
        <v>132</v>
      </c>
      <c r="D37" s="112"/>
      <c r="E37" s="112"/>
    </row>
    <row r="38" spans="1:9" s="77" customFormat="1" ht="12.75">
      <c r="A38" s="105" t="s">
        <v>130</v>
      </c>
      <c r="B38" s="107">
        <v>21</v>
      </c>
      <c r="C38" s="113" t="s">
        <v>132</v>
      </c>
      <c r="D38" s="112"/>
      <c r="E38" s="112"/>
      <c r="F38" s="76"/>
      <c r="G38" s="76"/>
      <c r="H38" s="76"/>
      <c r="I38" s="76"/>
    </row>
    <row r="39" spans="1:5" ht="12.75">
      <c r="A39" s="105" t="s">
        <v>161</v>
      </c>
      <c r="B39" s="107">
        <v>4</v>
      </c>
      <c r="C39" s="113" t="s">
        <v>132</v>
      </c>
      <c r="D39" s="112"/>
      <c r="E39" s="112"/>
    </row>
    <row r="40" spans="1:5" ht="12.75">
      <c r="A40" s="115" t="s">
        <v>131</v>
      </c>
      <c r="B40" s="106">
        <f>SUM(B33:B39)</f>
        <v>37</v>
      </c>
      <c r="C40" s="114"/>
      <c r="D40" s="112"/>
      <c r="E40" s="112"/>
    </row>
    <row r="48" ht="12.75">
      <c r="I48" s="77"/>
    </row>
    <row r="53" ht="12.75">
      <c r="I53" s="99"/>
    </row>
    <row r="54" spans="2:9" s="77" customFormat="1" ht="12.75">
      <c r="B54" s="92"/>
      <c r="D54" s="76"/>
      <c r="E54" s="76"/>
      <c r="F54" s="76"/>
      <c r="G54" s="76"/>
      <c r="H54" s="76"/>
      <c r="I54" s="76"/>
    </row>
    <row r="58" spans="4:8" ht="12.75">
      <c r="D58" s="77"/>
      <c r="E58" s="77"/>
      <c r="F58" s="77"/>
      <c r="G58" s="77"/>
      <c r="H58" s="77"/>
    </row>
    <row r="59" spans="1:9" s="99" customFormat="1" ht="12.75">
      <c r="A59" s="77"/>
      <c r="B59" s="92"/>
      <c r="D59" s="76"/>
      <c r="E59" s="76"/>
      <c r="F59" s="76"/>
      <c r="G59" s="76"/>
      <c r="H59" s="76"/>
      <c r="I59" s="76"/>
    </row>
    <row r="63" spans="4:9" ht="12.75">
      <c r="D63" s="99"/>
      <c r="E63" s="99"/>
      <c r="F63" s="99"/>
      <c r="G63" s="99"/>
      <c r="H63" s="99"/>
      <c r="I63" s="77"/>
    </row>
    <row r="65" ht="12.75">
      <c r="I65" s="77"/>
    </row>
    <row r="69" spans="2:9" s="77" customFormat="1" ht="12.75">
      <c r="B69" s="92"/>
      <c r="D69" s="76"/>
      <c r="E69" s="76"/>
      <c r="F69" s="76"/>
      <c r="G69" s="76"/>
      <c r="H69" s="76"/>
      <c r="I69" s="76"/>
    </row>
    <row r="71" spans="2:9" s="77" customFormat="1" ht="12.75">
      <c r="B71" s="92"/>
      <c r="D71" s="76"/>
      <c r="E71" s="76"/>
      <c r="F71" s="76"/>
      <c r="G71" s="76"/>
      <c r="H71" s="76"/>
      <c r="I71" s="76"/>
    </row>
    <row r="73" spans="4:9" ht="12.75">
      <c r="D73" s="77"/>
      <c r="E73" s="77"/>
      <c r="F73" s="77"/>
      <c r="G73" s="77"/>
      <c r="H73" s="77"/>
      <c r="I73" s="77"/>
    </row>
    <row r="75" spans="4:8" ht="12.75">
      <c r="D75" s="77"/>
      <c r="E75" s="77"/>
      <c r="F75" s="77"/>
      <c r="G75" s="77"/>
      <c r="H75" s="77"/>
    </row>
    <row r="79" spans="2:9" s="77" customFormat="1" ht="12.75">
      <c r="B79" s="92"/>
      <c r="D79" s="76"/>
      <c r="E79" s="76"/>
      <c r="F79" s="76"/>
      <c r="G79" s="76"/>
      <c r="H79" s="76"/>
      <c r="I79" s="76"/>
    </row>
    <row r="83" spans="4:8" ht="12.75">
      <c r="D83" s="77"/>
      <c r="E83" s="77"/>
      <c r="F83" s="77"/>
      <c r="G83" s="77"/>
      <c r="H83" s="77"/>
    </row>
    <row r="88" ht="12.75">
      <c r="I88" s="77"/>
    </row>
    <row r="91" ht="12.75">
      <c r="I91" s="77"/>
    </row>
    <row r="92" ht="12.75">
      <c r="I92" s="77"/>
    </row>
    <row r="94" spans="2:9" s="77" customFormat="1" ht="12.75">
      <c r="B94" s="92"/>
      <c r="D94" s="76"/>
      <c r="E94" s="76"/>
      <c r="F94" s="76"/>
      <c r="G94" s="76"/>
      <c r="H94" s="76"/>
      <c r="I94" s="76"/>
    </row>
    <row r="96" ht="12.75">
      <c r="I96" s="99"/>
    </row>
    <row r="97" spans="2:9" s="77" customFormat="1" ht="12.75">
      <c r="B97" s="92"/>
      <c r="D97" s="76"/>
      <c r="E97" s="76"/>
      <c r="F97" s="76"/>
      <c r="G97" s="76"/>
      <c r="H97" s="76"/>
      <c r="I97" s="76"/>
    </row>
    <row r="98" spans="2:9" s="77" customFormat="1" ht="12.75">
      <c r="B98" s="92"/>
      <c r="I98" s="76"/>
    </row>
    <row r="99" ht="12.75">
      <c r="I99" s="77"/>
    </row>
    <row r="101" spans="4:8" ht="12.75">
      <c r="D101" s="77"/>
      <c r="E101" s="77"/>
      <c r="F101" s="77"/>
      <c r="G101" s="77"/>
      <c r="H101" s="77"/>
    </row>
    <row r="102" spans="1:9" s="99" customFormat="1" ht="12.75">
      <c r="A102" s="77"/>
      <c r="B102" s="92"/>
      <c r="D102" s="77"/>
      <c r="E102" s="77"/>
      <c r="F102" s="77"/>
      <c r="G102" s="77"/>
      <c r="H102" s="77"/>
      <c r="I102" s="76"/>
    </row>
    <row r="105" spans="2:9" s="77" customFormat="1" ht="12.75">
      <c r="B105" s="92"/>
      <c r="D105" s="76"/>
      <c r="E105" s="76"/>
      <c r="F105" s="76"/>
      <c r="G105" s="76"/>
      <c r="H105" s="76"/>
      <c r="I105" s="76"/>
    </row>
    <row r="106" spans="4:8" ht="12.75">
      <c r="D106" s="99"/>
      <c r="E106" s="99"/>
      <c r="F106" s="99"/>
      <c r="G106" s="99"/>
      <c r="H106" s="99"/>
    </row>
    <row r="109" spans="4:8" ht="12.75">
      <c r="D109" s="77"/>
      <c r="E109" s="77"/>
      <c r="F109" s="77"/>
      <c r="G109" s="77"/>
      <c r="H109" s="77"/>
    </row>
    <row r="122" ht="12.75">
      <c r="I122" s="100"/>
    </row>
    <row r="128" spans="1:9" s="100" customFormat="1" ht="12.75">
      <c r="A128" s="77"/>
      <c r="B128" s="92"/>
      <c r="D128" s="76"/>
      <c r="E128" s="76"/>
      <c r="F128" s="76"/>
      <c r="G128" s="76"/>
      <c r="H128" s="76"/>
      <c r="I128" s="76"/>
    </row>
    <row r="132" spans="4:8" ht="12.75">
      <c r="D132" s="100"/>
      <c r="E132" s="100"/>
      <c r="F132" s="100"/>
      <c r="G132" s="100"/>
      <c r="H132" s="100"/>
    </row>
    <row r="137" ht="12.75">
      <c r="I137" s="101"/>
    </row>
    <row r="143" spans="1:9" s="101" customFormat="1" ht="12.75">
      <c r="A143" s="77"/>
      <c r="B143" s="92"/>
      <c r="D143" s="76"/>
      <c r="E143" s="76"/>
      <c r="F143" s="76"/>
      <c r="G143" s="76"/>
      <c r="H143" s="76"/>
      <c r="I143" s="76"/>
    </row>
    <row r="147" spans="4:8" ht="12.75">
      <c r="D147" s="101"/>
      <c r="E147" s="101"/>
      <c r="F147" s="101"/>
      <c r="G147" s="101"/>
      <c r="H147" s="101"/>
    </row>
  </sheetData>
  <sheetProtection/>
  <mergeCells count="19">
    <mergeCell ref="A27:F27"/>
    <mergeCell ref="A28:F28"/>
    <mergeCell ref="A29:F29"/>
    <mergeCell ref="A1:C1"/>
    <mergeCell ref="A8:A10"/>
    <mergeCell ref="B8:B10"/>
    <mergeCell ref="C8:C10"/>
    <mergeCell ref="D8:D10"/>
    <mergeCell ref="E8:E10"/>
    <mergeCell ref="F8:F10"/>
    <mergeCell ref="A17:E17"/>
    <mergeCell ref="A26:F26"/>
    <mergeCell ref="A12:F12"/>
    <mergeCell ref="A18:F18"/>
    <mergeCell ref="A21:E21"/>
    <mergeCell ref="A24:F24"/>
    <mergeCell ref="B19:B20"/>
    <mergeCell ref="B13:B16"/>
    <mergeCell ref="A22:E2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3" sqref="A3:A6"/>
    </sheetView>
  </sheetViews>
  <sheetFormatPr defaultColWidth="9.140625" defaultRowHeight="15"/>
  <cols>
    <col min="1" max="1" width="44.140625" style="0" customWidth="1"/>
    <col min="2" max="2" width="13.00390625" style="0" customWidth="1"/>
    <col min="3" max="3" width="12.7109375" style="0" customWidth="1"/>
  </cols>
  <sheetData>
    <row r="1" spans="1:7" ht="15.75">
      <c r="A1" s="300" t="s">
        <v>37</v>
      </c>
      <c r="B1" s="300"/>
      <c r="C1" s="300"/>
      <c r="D1" s="300"/>
      <c r="E1" s="300"/>
      <c r="F1" s="300"/>
      <c r="G1" s="300"/>
    </row>
    <row r="2" spans="1:7" s="48" customFormat="1" ht="15.75">
      <c r="A2" s="143"/>
      <c r="B2" s="143"/>
      <c r="C2" s="143"/>
      <c r="D2" s="143"/>
      <c r="E2" s="143"/>
      <c r="F2" s="143"/>
      <c r="G2" s="143"/>
    </row>
    <row r="3" spans="2:7" s="48" customFormat="1" ht="15.75">
      <c r="B3" s="143"/>
      <c r="C3" s="143"/>
      <c r="D3" s="143"/>
      <c r="E3" s="143"/>
      <c r="F3" s="143"/>
      <c r="G3" s="143"/>
    </row>
    <row r="4" spans="2:7" s="48" customFormat="1" ht="15.75">
      <c r="B4" s="143"/>
      <c r="C4" s="143"/>
      <c r="D4" s="143"/>
      <c r="E4" s="143"/>
      <c r="F4" s="143"/>
      <c r="G4" s="143"/>
    </row>
    <row r="5" spans="2:7" s="48" customFormat="1" ht="15.75">
      <c r="B5" s="143"/>
      <c r="C5" s="143"/>
      <c r="D5" s="143"/>
      <c r="E5" s="143"/>
      <c r="F5" s="143"/>
      <c r="G5" s="143"/>
    </row>
    <row r="6" spans="2:7" s="48" customFormat="1" ht="15.75">
      <c r="B6" s="143"/>
      <c r="C6" s="143"/>
      <c r="D6" s="143"/>
      <c r="E6" s="143"/>
      <c r="F6" s="143"/>
      <c r="G6" s="143"/>
    </row>
    <row r="7" spans="1:7" s="48" customFormat="1" ht="16.5" thickBot="1">
      <c r="A7" s="143"/>
      <c r="B7" s="143"/>
      <c r="C7" s="143"/>
      <c r="D7" s="143"/>
      <c r="E7" s="143"/>
      <c r="F7" s="143"/>
      <c r="G7" s="143"/>
    </row>
    <row r="8" spans="1:7" ht="15">
      <c r="A8" s="291" t="s">
        <v>38</v>
      </c>
      <c r="B8" s="301" t="s">
        <v>1</v>
      </c>
      <c r="C8" s="294" t="s">
        <v>75</v>
      </c>
      <c r="D8" s="223" t="s">
        <v>33</v>
      </c>
      <c r="E8" s="223" t="s">
        <v>32</v>
      </c>
      <c r="F8" s="223" t="s">
        <v>35</v>
      </c>
      <c r="G8" s="223" t="s">
        <v>34</v>
      </c>
    </row>
    <row r="9" spans="1:7" ht="15">
      <c r="A9" s="292"/>
      <c r="B9" s="302"/>
      <c r="C9" s="295"/>
      <c r="D9" s="224"/>
      <c r="E9" s="224"/>
      <c r="F9" s="224"/>
      <c r="G9" s="224"/>
    </row>
    <row r="10" spans="1:7" ht="15.75" thickBot="1">
      <c r="A10" s="293"/>
      <c r="B10" s="303"/>
      <c r="C10" s="296"/>
      <c r="D10" s="225"/>
      <c r="E10" s="225"/>
      <c r="F10" s="225"/>
      <c r="G10" s="225"/>
    </row>
    <row r="11" spans="1:7" ht="15.75" thickBot="1">
      <c r="A11" s="17">
        <v>1</v>
      </c>
      <c r="B11" s="16">
        <v>2</v>
      </c>
      <c r="C11" s="17">
        <v>3</v>
      </c>
      <c r="D11" s="18">
        <v>4</v>
      </c>
      <c r="E11" s="18">
        <v>5</v>
      </c>
      <c r="F11" s="18">
        <v>6</v>
      </c>
      <c r="G11" s="18" t="s">
        <v>70</v>
      </c>
    </row>
    <row r="12" spans="1:7" ht="15">
      <c r="A12" s="1" t="s">
        <v>2</v>
      </c>
      <c r="B12" s="2">
        <v>80000</v>
      </c>
      <c r="C12" s="297" t="s">
        <v>76</v>
      </c>
      <c r="D12" s="19" t="s">
        <v>39</v>
      </c>
      <c r="E12" s="14">
        <v>85</v>
      </c>
      <c r="F12" s="37"/>
      <c r="G12" s="40">
        <f>F12*E12</f>
        <v>0</v>
      </c>
    </row>
    <row r="13" spans="1:7" ht="15">
      <c r="A13" s="3" t="s">
        <v>3</v>
      </c>
      <c r="B13" s="2">
        <v>40000</v>
      </c>
      <c r="C13" s="298"/>
      <c r="D13" s="20" t="s">
        <v>39</v>
      </c>
      <c r="E13" s="71">
        <v>85</v>
      </c>
      <c r="F13" s="39"/>
      <c r="G13" s="44">
        <f>F13*E13</f>
        <v>0</v>
      </c>
    </row>
    <row r="14" spans="1:7" ht="15">
      <c r="A14" s="3" t="s">
        <v>4</v>
      </c>
      <c r="B14" s="2">
        <v>160000</v>
      </c>
      <c r="C14" s="298"/>
      <c r="D14" s="20" t="s">
        <v>39</v>
      </c>
      <c r="E14" s="141">
        <v>85</v>
      </c>
      <c r="F14" s="39"/>
      <c r="G14" s="44">
        <f>F14*E14</f>
        <v>0</v>
      </c>
    </row>
    <row r="15" spans="1:7" ht="15">
      <c r="A15" s="3" t="s">
        <v>73</v>
      </c>
      <c r="B15" s="2">
        <v>150</v>
      </c>
      <c r="C15" s="298"/>
      <c r="D15" s="20" t="s">
        <v>39</v>
      </c>
      <c r="E15" s="141">
        <v>85</v>
      </c>
      <c r="F15" s="39"/>
      <c r="G15" s="44">
        <f>F15*E15</f>
        <v>0</v>
      </c>
    </row>
    <row r="16" spans="1:7" ht="15.75" thickBot="1">
      <c r="A16" s="3" t="s">
        <v>74</v>
      </c>
      <c r="B16" s="2">
        <v>50</v>
      </c>
      <c r="C16" s="299"/>
      <c r="D16" s="20" t="s">
        <v>39</v>
      </c>
      <c r="E16" s="141">
        <v>85</v>
      </c>
      <c r="F16" s="39"/>
      <c r="G16" s="44">
        <f>F16*E16</f>
        <v>0</v>
      </c>
    </row>
    <row r="17" spans="1:7" ht="15.75" thickBot="1">
      <c r="A17" s="260" t="s">
        <v>77</v>
      </c>
      <c r="B17" s="261"/>
      <c r="C17" s="261"/>
      <c r="D17" s="261"/>
      <c r="E17" s="261"/>
      <c r="F17" s="262"/>
      <c r="G17" s="46">
        <f>SUM(G12:G16)</f>
        <v>0</v>
      </c>
    </row>
  </sheetData>
  <sheetProtection/>
  <mergeCells count="10">
    <mergeCell ref="C12:C16"/>
    <mergeCell ref="A17:F17"/>
    <mergeCell ref="A1:G1"/>
    <mergeCell ref="A8:A10"/>
    <mergeCell ref="B8:B10"/>
    <mergeCell ref="C8:C10"/>
    <mergeCell ref="D8:D10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zoomScalePageLayoutView="0" workbookViewId="0" topLeftCell="A1">
      <selection activeCell="A3" sqref="A3:A6"/>
    </sheetView>
  </sheetViews>
  <sheetFormatPr defaultColWidth="9.140625" defaultRowHeight="15"/>
  <cols>
    <col min="1" max="1" width="24.140625" style="0" customWidth="1"/>
    <col min="8" max="8" width="10.00390625" style="0" customWidth="1"/>
    <col min="9" max="9" width="10.28125" style="0" customWidth="1"/>
  </cols>
  <sheetData>
    <row r="1" spans="1:12" ht="15.75">
      <c r="A1" s="321" t="s">
        <v>138</v>
      </c>
      <c r="B1" s="321"/>
      <c r="C1" s="321"/>
      <c r="D1" s="321"/>
      <c r="E1" s="48"/>
      <c r="F1" s="48"/>
      <c r="G1" s="48"/>
      <c r="H1" s="48"/>
      <c r="I1" s="48"/>
      <c r="J1" s="48"/>
      <c r="K1" s="48"/>
      <c r="L1" s="48"/>
    </row>
    <row r="2" spans="1:4" s="48" customFormat="1" ht="15.75">
      <c r="A2" s="144"/>
      <c r="B2" s="144"/>
      <c r="C2" s="144"/>
      <c r="D2" s="144"/>
    </row>
    <row r="3" spans="1:4" s="48" customFormat="1" ht="15.75">
      <c r="A3" s="34" t="s">
        <v>48</v>
      </c>
      <c r="B3" s="144"/>
      <c r="C3" s="144"/>
      <c r="D3" s="144"/>
    </row>
    <row r="4" spans="1:4" s="48" customFormat="1" ht="15.75">
      <c r="A4" s="72" t="s">
        <v>79</v>
      </c>
      <c r="B4" s="144"/>
      <c r="C4" s="144"/>
      <c r="D4" s="144"/>
    </row>
    <row r="5" spans="1:4" s="48" customFormat="1" ht="15.75">
      <c r="A5" s="72" t="s">
        <v>80</v>
      </c>
      <c r="B5" s="144"/>
      <c r="C5" s="144"/>
      <c r="D5" s="144"/>
    </row>
    <row r="6" spans="1:4" s="48" customFormat="1" ht="15.75">
      <c r="A6" s="72" t="s">
        <v>81</v>
      </c>
      <c r="B6" s="144"/>
      <c r="C6" s="144"/>
      <c r="D6" s="144"/>
    </row>
    <row r="7" spans="1:12" ht="16.5" thickBot="1">
      <c r="A7" s="70"/>
      <c r="B7" s="70"/>
      <c r="C7" s="70"/>
      <c r="D7" s="70"/>
      <c r="E7" s="48"/>
      <c r="F7" s="48"/>
      <c r="G7" s="48"/>
      <c r="H7" s="48"/>
      <c r="I7" s="48"/>
      <c r="J7" s="48"/>
      <c r="K7" s="48"/>
      <c r="L7" s="48"/>
    </row>
    <row r="8" spans="1:12" ht="15.75" thickBot="1">
      <c r="A8" s="307" t="s">
        <v>52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9"/>
    </row>
    <row r="9" spans="1:12" ht="15">
      <c r="A9" s="322" t="s">
        <v>53</v>
      </c>
      <c r="B9" s="314" t="s">
        <v>24</v>
      </c>
      <c r="C9" s="314" t="s">
        <v>54</v>
      </c>
      <c r="D9" s="314" t="s">
        <v>67</v>
      </c>
      <c r="E9" s="314" t="s">
        <v>26</v>
      </c>
      <c r="F9" s="314" t="s">
        <v>66</v>
      </c>
      <c r="G9" s="314" t="s">
        <v>55</v>
      </c>
      <c r="H9" s="314" t="s">
        <v>56</v>
      </c>
      <c r="I9" s="314" t="s">
        <v>57</v>
      </c>
      <c r="J9" s="314" t="s">
        <v>58</v>
      </c>
      <c r="K9" s="315" t="s">
        <v>59</v>
      </c>
      <c r="L9" s="318" t="s">
        <v>34</v>
      </c>
    </row>
    <row r="10" spans="1:12" ht="15">
      <c r="A10" s="310"/>
      <c r="B10" s="312"/>
      <c r="C10" s="312"/>
      <c r="D10" s="312"/>
      <c r="E10" s="312"/>
      <c r="F10" s="312"/>
      <c r="G10" s="312"/>
      <c r="H10" s="312"/>
      <c r="I10" s="312"/>
      <c r="J10" s="312"/>
      <c r="K10" s="316"/>
      <c r="L10" s="319"/>
    </row>
    <row r="11" spans="1:12" ht="15">
      <c r="A11" s="311"/>
      <c r="B11" s="313"/>
      <c r="C11" s="313"/>
      <c r="D11" s="313"/>
      <c r="E11" s="313"/>
      <c r="F11" s="313"/>
      <c r="G11" s="313"/>
      <c r="H11" s="313"/>
      <c r="I11" s="313"/>
      <c r="J11" s="313"/>
      <c r="K11" s="317"/>
      <c r="L11" s="320"/>
    </row>
    <row r="12" spans="1:12" ht="18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  <c r="K12" s="56">
        <v>11</v>
      </c>
      <c r="L12" s="58" t="s">
        <v>65</v>
      </c>
    </row>
    <row r="13" spans="1:12" ht="23.25">
      <c r="A13" s="49" t="s">
        <v>139</v>
      </c>
      <c r="B13" s="50" t="s">
        <v>140</v>
      </c>
      <c r="C13" s="50" t="s">
        <v>78</v>
      </c>
      <c r="D13" s="50">
        <v>92</v>
      </c>
      <c r="E13" s="51">
        <v>0.5</v>
      </c>
      <c r="F13" s="50">
        <v>9</v>
      </c>
      <c r="G13" s="50" t="s">
        <v>176</v>
      </c>
      <c r="H13" s="52"/>
      <c r="I13" s="52"/>
      <c r="J13" s="52"/>
      <c r="K13" s="52"/>
      <c r="L13" s="67">
        <f>H13+I13+J13+K13</f>
        <v>0</v>
      </c>
    </row>
    <row r="14" spans="1:12" ht="15.75" thickBot="1">
      <c r="A14" s="49" t="s">
        <v>141</v>
      </c>
      <c r="B14" s="50" t="s">
        <v>142</v>
      </c>
      <c r="C14" s="50" t="s">
        <v>143</v>
      </c>
      <c r="D14" s="50">
        <v>77</v>
      </c>
      <c r="E14" s="51">
        <v>0.5</v>
      </c>
      <c r="F14" s="50">
        <v>5</v>
      </c>
      <c r="G14" s="50" t="s">
        <v>177</v>
      </c>
      <c r="H14" s="52"/>
      <c r="I14" s="52"/>
      <c r="J14" s="52"/>
      <c r="K14" s="52"/>
      <c r="L14" s="67">
        <f>H14+I14+J14+K14</f>
        <v>0</v>
      </c>
    </row>
    <row r="15" spans="1:12" ht="15.75" thickBot="1">
      <c r="A15" s="304" t="s">
        <v>77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6"/>
      <c r="L15" s="62">
        <f>SUM(L13:L14)</f>
        <v>0</v>
      </c>
    </row>
    <row r="16" spans="1:12" ht="15.75" thickBo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0"/>
    </row>
    <row r="17" spans="1:11" ht="15.75" thickBot="1">
      <c r="A17" s="307" t="s">
        <v>60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9"/>
    </row>
    <row r="18" spans="1:11" ht="15">
      <c r="A18" s="310" t="s">
        <v>23</v>
      </c>
      <c r="B18" s="312" t="s">
        <v>24</v>
      </c>
      <c r="C18" s="312" t="s">
        <v>54</v>
      </c>
      <c r="D18" s="312" t="s">
        <v>25</v>
      </c>
      <c r="E18" s="312" t="s">
        <v>61</v>
      </c>
      <c r="F18" s="312" t="s">
        <v>66</v>
      </c>
      <c r="G18" s="312" t="s">
        <v>55</v>
      </c>
      <c r="H18" s="312" t="s">
        <v>62</v>
      </c>
      <c r="I18" s="312" t="s">
        <v>63</v>
      </c>
      <c r="J18" s="314" t="s">
        <v>64</v>
      </c>
      <c r="K18" s="318" t="s">
        <v>34</v>
      </c>
    </row>
    <row r="19" spans="1:11" ht="15">
      <c r="A19" s="310"/>
      <c r="B19" s="312"/>
      <c r="C19" s="312"/>
      <c r="D19" s="312"/>
      <c r="E19" s="312"/>
      <c r="F19" s="312"/>
      <c r="G19" s="312"/>
      <c r="H19" s="312"/>
      <c r="I19" s="312"/>
      <c r="J19" s="312"/>
      <c r="K19" s="319"/>
    </row>
    <row r="20" spans="1:11" ht="15">
      <c r="A20" s="311"/>
      <c r="B20" s="313"/>
      <c r="C20" s="313"/>
      <c r="D20" s="313"/>
      <c r="E20" s="313"/>
      <c r="F20" s="313"/>
      <c r="G20" s="313"/>
      <c r="H20" s="313"/>
      <c r="I20" s="313"/>
      <c r="J20" s="313"/>
      <c r="K20" s="320"/>
    </row>
    <row r="21" spans="1:11" ht="15">
      <c r="A21" s="55">
        <v>1</v>
      </c>
      <c r="B21" s="56">
        <v>2</v>
      </c>
      <c r="C21" s="56">
        <v>3</v>
      </c>
      <c r="D21" s="56">
        <v>4</v>
      </c>
      <c r="E21" s="56">
        <v>5</v>
      </c>
      <c r="F21" s="56">
        <v>6</v>
      </c>
      <c r="G21" s="56">
        <v>7</v>
      </c>
      <c r="H21" s="56">
        <v>8</v>
      </c>
      <c r="I21" s="56">
        <v>9</v>
      </c>
      <c r="J21" s="56">
        <v>10</v>
      </c>
      <c r="K21" s="57" t="s">
        <v>68</v>
      </c>
    </row>
    <row r="22" spans="1:11" ht="15" customHeight="1">
      <c r="A22" s="49" t="s">
        <v>139</v>
      </c>
      <c r="B22" s="50" t="s">
        <v>140</v>
      </c>
      <c r="C22" s="50" t="s">
        <v>78</v>
      </c>
      <c r="D22" s="50">
        <v>92</v>
      </c>
      <c r="E22" s="51">
        <v>0.5</v>
      </c>
      <c r="F22" s="50">
        <v>9</v>
      </c>
      <c r="G22" s="50" t="s">
        <v>176</v>
      </c>
      <c r="H22" s="54">
        <v>201987.09</v>
      </c>
      <c r="I22" s="59"/>
      <c r="J22" s="52"/>
      <c r="K22" s="53">
        <f>I22+J22</f>
        <v>0</v>
      </c>
    </row>
    <row r="23" spans="1:11" ht="15.75" thickBot="1">
      <c r="A23" s="49" t="s">
        <v>141</v>
      </c>
      <c r="B23" s="50" t="s">
        <v>142</v>
      </c>
      <c r="C23" s="50" t="s">
        <v>143</v>
      </c>
      <c r="D23" s="50">
        <v>77</v>
      </c>
      <c r="E23" s="51">
        <v>0.5</v>
      </c>
      <c r="F23" s="50">
        <v>5</v>
      </c>
      <c r="G23" s="50" t="s">
        <v>177</v>
      </c>
      <c r="H23" s="54">
        <v>106500</v>
      </c>
      <c r="I23" s="59"/>
      <c r="J23" s="52"/>
      <c r="K23" s="53">
        <f>I23+J23</f>
        <v>0</v>
      </c>
    </row>
    <row r="24" spans="1:11" ht="15.75" thickBot="1">
      <c r="A24" s="304" t="s">
        <v>77</v>
      </c>
      <c r="B24" s="305"/>
      <c r="C24" s="305"/>
      <c r="D24" s="305"/>
      <c r="E24" s="305"/>
      <c r="F24" s="305"/>
      <c r="G24" s="305"/>
      <c r="H24" s="305"/>
      <c r="I24" s="305"/>
      <c r="J24" s="306"/>
      <c r="K24" s="63">
        <f>SUM(K22:K23)</f>
        <v>0</v>
      </c>
    </row>
  </sheetData>
  <sheetProtection/>
  <mergeCells count="28">
    <mergeCell ref="L9:L11"/>
    <mergeCell ref="A1:D1"/>
    <mergeCell ref="A8:L8"/>
    <mergeCell ref="A9:A11"/>
    <mergeCell ref="B9:B11"/>
    <mergeCell ref="C9:C11"/>
    <mergeCell ref="D9:D11"/>
    <mergeCell ref="E9:E11"/>
    <mergeCell ref="F9:F11"/>
    <mergeCell ref="I18:I20"/>
    <mergeCell ref="I9:I11"/>
    <mergeCell ref="J9:J11"/>
    <mergeCell ref="K9:K11"/>
    <mergeCell ref="G9:G11"/>
    <mergeCell ref="H9:H11"/>
    <mergeCell ref="J18:J20"/>
    <mergeCell ref="K18:K20"/>
    <mergeCell ref="A15:K15"/>
    <mergeCell ref="A24:J24"/>
    <mergeCell ref="A17:K17"/>
    <mergeCell ref="A18:A20"/>
    <mergeCell ref="B18:B20"/>
    <mergeCell ref="C18:C20"/>
    <mergeCell ref="D18:D20"/>
    <mergeCell ref="E18:E20"/>
    <mergeCell ref="F18:F20"/>
    <mergeCell ref="G18:G20"/>
    <mergeCell ref="H18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28"/>
  <sheetViews>
    <sheetView zoomScalePageLayoutView="0" workbookViewId="0" topLeftCell="A1">
      <selection activeCell="A3" sqref="A3:A6"/>
    </sheetView>
  </sheetViews>
  <sheetFormatPr defaultColWidth="9.140625" defaultRowHeight="15"/>
  <cols>
    <col min="1" max="1" width="60.28125" style="117" customWidth="1"/>
    <col min="2" max="2" width="41.00390625" style="117" customWidth="1"/>
    <col min="3" max="5" width="16.421875" style="117" customWidth="1"/>
    <col min="6" max="8" width="11.57421875" style="117" customWidth="1"/>
    <col min="9" max="16384" width="9.140625" style="117" customWidth="1"/>
  </cols>
  <sheetData>
    <row r="1" ht="15.75">
      <c r="A1" s="4" t="s">
        <v>40</v>
      </c>
    </row>
    <row r="2" ht="14.25" customHeight="1"/>
    <row r="3" ht="14.25" customHeight="1">
      <c r="A3" s="34" t="s">
        <v>48</v>
      </c>
    </row>
    <row r="4" ht="14.25" customHeight="1">
      <c r="A4" s="72" t="s">
        <v>79</v>
      </c>
    </row>
    <row r="5" ht="14.25" customHeight="1">
      <c r="A5" s="72" t="s">
        <v>80</v>
      </c>
    </row>
    <row r="6" ht="15.75">
      <c r="A6" s="72" t="s">
        <v>81</v>
      </c>
    </row>
    <row r="7" ht="16.5" thickBot="1"/>
    <row r="8" spans="1:2" ht="32.25" thickBot="1">
      <c r="A8" s="116" t="s">
        <v>145</v>
      </c>
      <c r="B8" s="116" t="s">
        <v>144</v>
      </c>
    </row>
    <row r="9" spans="1:2" ht="15.75">
      <c r="A9" s="329" t="s">
        <v>19</v>
      </c>
      <c r="B9" s="335"/>
    </row>
    <row r="10" spans="1:2" ht="15.75">
      <c r="A10" s="330"/>
      <c r="B10" s="336"/>
    </row>
    <row r="11" spans="1:2" ht="15.75">
      <c r="A11" s="330"/>
      <c r="B11" s="336"/>
    </row>
    <row r="12" spans="1:2" ht="16.5" thickBot="1">
      <c r="A12" s="331"/>
      <c r="B12" s="337"/>
    </row>
    <row r="13" spans="1:2" ht="15.75">
      <c r="A13" s="329" t="s">
        <v>20</v>
      </c>
      <c r="B13" s="335"/>
    </row>
    <row r="14" spans="1:2" ht="15.75">
      <c r="A14" s="330"/>
      <c r="B14" s="336"/>
    </row>
    <row r="15" spans="1:2" ht="15.75">
      <c r="A15" s="330"/>
      <c r="B15" s="336"/>
    </row>
    <row r="16" spans="1:2" ht="16.5" thickBot="1">
      <c r="A16" s="331"/>
      <c r="B16" s="337"/>
    </row>
    <row r="17" spans="1:2" ht="15.75">
      <c r="A17" s="329" t="s">
        <v>21</v>
      </c>
      <c r="B17" s="335"/>
    </row>
    <row r="18" spans="1:2" ht="15.75">
      <c r="A18" s="330"/>
      <c r="B18" s="336"/>
    </row>
    <row r="19" spans="1:2" ht="15.75">
      <c r="A19" s="330"/>
      <c r="B19" s="336"/>
    </row>
    <row r="20" spans="1:2" ht="16.5" thickBot="1">
      <c r="A20" s="331"/>
      <c r="B20" s="337"/>
    </row>
    <row r="21" spans="1:2" ht="15.75">
      <c r="A21" s="332" t="s">
        <v>22</v>
      </c>
      <c r="B21" s="335"/>
    </row>
    <row r="22" spans="1:2" ht="15.75">
      <c r="A22" s="333"/>
      <c r="B22" s="336"/>
    </row>
    <row r="23" spans="1:2" ht="15.75">
      <c r="A23" s="333"/>
      <c r="B23" s="336"/>
    </row>
    <row r="24" spans="1:2" ht="16.5" thickBot="1">
      <c r="A24" s="334"/>
      <c r="B24" s="337"/>
    </row>
    <row r="25" spans="1:2" ht="15.75">
      <c r="A25" s="323" t="s">
        <v>131</v>
      </c>
      <c r="B25" s="326"/>
    </row>
    <row r="26" spans="1:2" ht="15.75">
      <c r="A26" s="324"/>
      <c r="B26" s="327"/>
    </row>
    <row r="27" spans="1:2" ht="15.75">
      <c r="A27" s="324"/>
      <c r="B27" s="327"/>
    </row>
    <row r="28" spans="1:2" ht="16.5" thickBot="1">
      <c r="A28" s="325"/>
      <c r="B28" s="328"/>
    </row>
  </sheetData>
  <sheetProtection/>
  <mergeCells count="10">
    <mergeCell ref="A25:A28"/>
    <mergeCell ref="B25:B28"/>
    <mergeCell ref="A9:A12"/>
    <mergeCell ref="A13:A16"/>
    <mergeCell ref="A17:A20"/>
    <mergeCell ref="A21:A24"/>
    <mergeCell ref="B9:B12"/>
    <mergeCell ref="B17:B20"/>
    <mergeCell ref="B21:B24"/>
    <mergeCell ref="B13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19"/>
  <sheetViews>
    <sheetView zoomScalePageLayoutView="0" workbookViewId="0" topLeftCell="A1">
      <selection activeCell="A19" sqref="A19:B19"/>
    </sheetView>
  </sheetViews>
  <sheetFormatPr defaultColWidth="9.140625" defaultRowHeight="15"/>
  <cols>
    <col min="1" max="1" width="6.421875" style="0" customWidth="1"/>
    <col min="2" max="2" width="55.00390625" style="0" customWidth="1"/>
    <col min="3" max="3" width="12.28125" style="0" customWidth="1"/>
  </cols>
  <sheetData>
    <row r="1" ht="15">
      <c r="A1" s="128" t="s">
        <v>178</v>
      </c>
    </row>
    <row r="2" s="48" customFormat="1" ht="15">
      <c r="A2" s="128"/>
    </row>
    <row r="3" spans="1:2" s="48" customFormat="1" ht="15">
      <c r="A3" s="128"/>
      <c r="B3" s="34" t="s">
        <v>48</v>
      </c>
    </row>
    <row r="4" spans="1:2" s="48" customFormat="1" ht="15">
      <c r="A4" s="128"/>
      <c r="B4" s="72" t="s">
        <v>79</v>
      </c>
    </row>
    <row r="5" spans="1:2" s="48" customFormat="1" ht="15">
      <c r="A5" s="128"/>
      <c r="B5" s="72" t="s">
        <v>80</v>
      </c>
    </row>
    <row r="6" spans="1:2" s="48" customFormat="1" ht="15">
      <c r="A6" s="128"/>
      <c r="B6" s="72" t="s">
        <v>81</v>
      </c>
    </row>
    <row r="7" s="48" customFormat="1" ht="15">
      <c r="A7" s="128"/>
    </row>
    <row r="9" spans="1:3" ht="15">
      <c r="A9" s="132" t="s">
        <v>151</v>
      </c>
      <c r="B9" s="133" t="s">
        <v>155</v>
      </c>
      <c r="C9" s="134" t="s">
        <v>152</v>
      </c>
    </row>
    <row r="10" spans="1:3" ht="15">
      <c r="A10" s="129" t="s">
        <v>153</v>
      </c>
      <c r="B10" s="130" t="s">
        <v>157</v>
      </c>
      <c r="C10" s="131">
        <v>3200</v>
      </c>
    </row>
    <row r="11" spans="1:3" ht="15">
      <c r="A11" s="129" t="s">
        <v>153</v>
      </c>
      <c r="B11" s="130" t="s">
        <v>156</v>
      </c>
      <c r="C11" s="131">
        <v>33403.15</v>
      </c>
    </row>
    <row r="12" spans="1:3" ht="15">
      <c r="A12" s="338" t="s">
        <v>154</v>
      </c>
      <c r="B12" s="339"/>
      <c r="C12" s="131">
        <f>SUM(C10:C11)</f>
        <v>36603.15</v>
      </c>
    </row>
    <row r="13" spans="1:3" s="48" customFormat="1" ht="15">
      <c r="A13" s="140">
        <v>2019</v>
      </c>
      <c r="B13" s="130" t="s">
        <v>156</v>
      </c>
      <c r="C13" s="131">
        <v>24170.07</v>
      </c>
    </row>
    <row r="14" spans="1:3" s="48" customFormat="1" ht="15">
      <c r="A14" s="338" t="s">
        <v>160</v>
      </c>
      <c r="B14" s="339"/>
      <c r="C14" s="131">
        <v>24107.07</v>
      </c>
    </row>
    <row r="15" spans="1:3" s="48" customFormat="1" ht="15">
      <c r="A15" s="140">
        <v>2020</v>
      </c>
      <c r="B15" s="130" t="s">
        <v>156</v>
      </c>
      <c r="C15" s="131">
        <v>147493.7</v>
      </c>
    </row>
    <row r="16" spans="1:3" s="48" customFormat="1" ht="15">
      <c r="A16" s="338" t="s">
        <v>166</v>
      </c>
      <c r="B16" s="339"/>
      <c r="C16" s="131">
        <f>C15</f>
        <v>147493.7</v>
      </c>
    </row>
    <row r="17" spans="1:3" s="48" customFormat="1" ht="15">
      <c r="A17" s="140">
        <v>2021</v>
      </c>
      <c r="B17" s="130" t="s">
        <v>156</v>
      </c>
      <c r="C17" s="131">
        <v>40594.12</v>
      </c>
    </row>
    <row r="18" spans="1:3" s="48" customFormat="1" ht="15" customHeight="1">
      <c r="A18" s="338" t="s">
        <v>179</v>
      </c>
      <c r="B18" s="339"/>
      <c r="C18" s="131">
        <f>C17</f>
        <v>40594.12</v>
      </c>
    </row>
    <row r="19" spans="1:3" ht="15">
      <c r="A19" s="340" t="s">
        <v>99</v>
      </c>
      <c r="B19" s="341"/>
      <c r="C19" s="135">
        <f>C12+C14+C16+C18</f>
        <v>248798.04</v>
      </c>
    </row>
  </sheetData>
  <sheetProtection/>
  <mergeCells count="5">
    <mergeCell ref="A12:B12"/>
    <mergeCell ref="A19:B19"/>
    <mergeCell ref="A14:B14"/>
    <mergeCell ref="A16:B16"/>
    <mergeCell ref="A18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2019-01-10T14:07:42Z</cp:lastPrinted>
  <dcterms:created xsi:type="dcterms:W3CDTF">2016-02-16T14:14:54Z</dcterms:created>
  <dcterms:modified xsi:type="dcterms:W3CDTF">2021-12-07T13:06:42Z</dcterms:modified>
  <cp:category/>
  <cp:version/>
  <cp:contentType/>
  <cp:contentStatus/>
</cp:coreProperties>
</file>