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6440" activeTab="6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RAS REB 1" sheetId="8" r:id="rId5"/>
    <sheet name="PRIH REB 1" sheetId="9" r:id="rId6"/>
    <sheet name="REB 2" sheetId="10" r:id="rId7"/>
  </sheets>
  <calcPr calcId="125725"/>
</workbook>
</file>

<file path=xl/calcChain.xml><?xml version="1.0" encoding="utf-8"?>
<calcChain xmlns="http://schemas.openxmlformats.org/spreadsheetml/2006/main">
  <c r="F25" i="10"/>
  <c r="F17" s="1"/>
  <c r="F28"/>
  <c r="G27"/>
  <c r="F7"/>
  <c r="G38"/>
  <c r="G11"/>
  <c r="F39"/>
  <c r="G39" s="1"/>
  <c r="F35"/>
  <c r="F36"/>
  <c r="F8"/>
  <c r="E41"/>
  <c r="E34"/>
  <c r="E25"/>
  <c r="E17" s="1"/>
  <c r="E14"/>
  <c r="E12"/>
  <c r="E11"/>
  <c r="E7" s="1"/>
  <c r="G47"/>
  <c r="G46"/>
  <c r="G45"/>
  <c r="G44"/>
  <c r="G43"/>
  <c r="G42"/>
  <c r="G41"/>
  <c r="F41"/>
  <c r="G40"/>
  <c r="G33"/>
  <c r="G32"/>
  <c r="G31"/>
  <c r="G26"/>
  <c r="G23"/>
  <c r="G22"/>
  <c r="G21"/>
  <c r="G20"/>
  <c r="G19"/>
  <c r="G18"/>
  <c r="G16"/>
  <c r="G15"/>
  <c r="F14"/>
  <c r="G13"/>
  <c r="F11"/>
  <c r="G10"/>
  <c r="G9"/>
  <c r="E6" l="1"/>
  <c r="F34"/>
  <c r="F6" s="1"/>
  <c r="G25"/>
  <c r="E24"/>
  <c r="F12"/>
  <c r="G12" s="1"/>
  <c r="F24"/>
  <c r="G17"/>
  <c r="G8"/>
  <c r="G14"/>
  <c r="G6" l="1"/>
  <c r="G34"/>
  <c r="G24"/>
  <c r="G7"/>
  <c r="G33" i="3"/>
  <c r="F33"/>
  <c r="F44"/>
  <c r="F43"/>
  <c r="F42"/>
  <c r="F41"/>
  <c r="F40"/>
  <c r="F39"/>
  <c r="F38"/>
  <c r="F37"/>
  <c r="F36"/>
  <c r="F34"/>
  <c r="G28"/>
  <c r="F28" s="1"/>
  <c r="F29"/>
  <c r="G42"/>
  <c r="F32"/>
  <c r="F31"/>
  <c r="F30"/>
  <c r="F23"/>
  <c r="F22"/>
  <c r="F21"/>
  <c r="F20"/>
  <c r="F19"/>
  <c r="F18"/>
  <c r="F17"/>
  <c r="F15"/>
  <c r="F14"/>
  <c r="F12"/>
  <c r="E10"/>
  <c r="G19"/>
  <c r="H23"/>
  <c r="H22"/>
  <c r="G22"/>
  <c r="C11" i="5" l="1"/>
  <c r="C13"/>
  <c r="C12"/>
  <c r="C10"/>
  <c r="G14" i="1"/>
  <c r="G13"/>
  <c r="H11"/>
  <c r="G11"/>
  <c r="G12"/>
  <c r="H9"/>
  <c r="H8" s="1"/>
  <c r="E13" i="5"/>
  <c r="E12"/>
  <c r="E11"/>
  <c r="E10"/>
  <c r="H47" i="3"/>
  <c r="H46"/>
  <c r="H45"/>
  <c r="H44"/>
  <c r="H42"/>
  <c r="H41"/>
  <c r="H40"/>
  <c r="H38"/>
  <c r="H36"/>
  <c r="H35"/>
  <c r="H34"/>
  <c r="H32"/>
  <c r="H31"/>
  <c r="H30"/>
  <c r="G45"/>
  <c r="G41"/>
  <c r="G39"/>
  <c r="H39" s="1"/>
  <c r="H33"/>
  <c r="G29"/>
  <c r="H21"/>
  <c r="H20"/>
  <c r="H18"/>
  <c r="H17"/>
  <c r="H15"/>
  <c r="H14"/>
  <c r="H19"/>
  <c r="G16"/>
  <c r="G13"/>
  <c r="F13" s="1"/>
  <c r="I27" i="1"/>
  <c r="I26"/>
  <c r="F9"/>
  <c r="F8" s="1"/>
  <c r="F12"/>
  <c r="F13"/>
  <c r="H28" i="3" l="1"/>
  <c r="H29"/>
  <c r="H13"/>
  <c r="H16"/>
  <c r="F16"/>
  <c r="F11" i="1"/>
  <c r="F14" s="1"/>
  <c r="I8"/>
  <c r="I9"/>
  <c r="I12"/>
  <c r="I13"/>
  <c r="I11" l="1"/>
  <c r="H14"/>
  <c r="I14" s="1"/>
  <c r="E29" i="3"/>
  <c r="E33"/>
  <c r="E39"/>
  <c r="E42"/>
  <c r="E45"/>
  <c r="E14"/>
  <c r="E16"/>
  <c r="E19"/>
  <c r="E13" l="1"/>
  <c r="E41"/>
  <c r="E28" l="1"/>
  <c r="F11"/>
  <c r="G11"/>
  <c r="G10" s="1"/>
  <c r="H10" l="1"/>
  <c r="F10"/>
</calcChain>
</file>

<file path=xl/sharedStrings.xml><?xml version="1.0" encoding="utf-8"?>
<sst xmlns="http://schemas.openxmlformats.org/spreadsheetml/2006/main" count="172" uniqueCount="86">
  <si>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</si>
  <si>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</si>
  <si>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</si>
  <si>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</si>
  <si>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</si>
  <si>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</si>
  <si>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</si>
  <si>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</si>
  <si>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</si>
  <si>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</si>
  <si>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</si>
  <si>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</si>
  <si>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</si>
  <si>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</si>
  <si>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</si>
  <si>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</si>
  <si>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</si>
  <si>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</si>
  <si>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</si>
  <si>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</si>
  <si>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</si>
  <si>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</si>
  <si>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</si>
  <si>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</si>
  <si>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</si>
  <si>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</si>
  <si>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</si>
  <si>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</si>
  <si>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Izdaci za financijsku imovinu i otplate zajmova</t>
  </si>
  <si>
    <t>I. OPĆI DIO</t>
  </si>
  <si>
    <t>Materijalni rashodi</t>
  </si>
  <si>
    <t>Izdaci za otplatu glavnice primljenih kredita i zajmova</t>
  </si>
  <si>
    <t>A) SAŽETAK RAČUNA PRIHODA I RASHODA</t>
  </si>
  <si>
    <t>Plan za 2023.</t>
  </si>
  <si>
    <t>Projekcija 
za 2024.</t>
  </si>
  <si>
    <t>Projekcija 
za 2025.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</si>
  <si>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</si>
  <si>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</si>
  <si>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</si>
  <si>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t>Naziv</t>
  </si>
  <si>
    <t xml:space="preserve"> B) SAŽETAK RAČUNA FINANCIRANJA</t>
  </si>
  <si>
    <t>Plan 2022.**(EUR)</t>
  </si>
  <si>
    <t>VLASTITI PRIHODI</t>
  </si>
  <si>
    <t xml:space="preserve">Prihodi od upravnih i administrativnih pristojbi,pristojbi po posebnim propisima i naknada </t>
  </si>
  <si>
    <t>PRIHODI ZA POSEBNE NAMJENE</t>
  </si>
  <si>
    <t>PRIHODI OD PRODAJE NEFIN.IMOVINE I NAKNADE OD OSIGURANJA</t>
  </si>
  <si>
    <t xml:space="preserve">Prihodi od prodaje proizvoda i robe te pruženih usluga </t>
  </si>
  <si>
    <t xml:space="preserve">DONACIJE </t>
  </si>
  <si>
    <t xml:space="preserve">OPĆI PRIHODI I PRIMICI </t>
  </si>
  <si>
    <t>Kazne,upravne mjere i ostali prihodi</t>
  </si>
  <si>
    <t xml:space="preserve">Financijski rashodi </t>
  </si>
  <si>
    <t xml:space="preserve">Rashodi za dodatna ulaganja na nefinancijskoj imovini </t>
  </si>
  <si>
    <t>07 Zdravstvo</t>
  </si>
  <si>
    <t xml:space="preserve">073 Bolničke usluge </t>
  </si>
  <si>
    <t xml:space="preserve">0732 Usluge specijalističkih bolnica </t>
  </si>
  <si>
    <t>UKUPAN DONOS MANJKA IZ PRETHODNE(IH) GODINE***</t>
  </si>
  <si>
    <t>EUR</t>
  </si>
  <si>
    <t>MANJAK IZ PRETHODNIH GODINA KOJI SE POKRIVA</t>
  </si>
  <si>
    <t>Povećanje /smanjenje</t>
  </si>
  <si>
    <t>Novi plan za 2023.</t>
  </si>
  <si>
    <t xml:space="preserve">Indeks </t>
  </si>
  <si>
    <t>Povećanje/          smanjenje</t>
  </si>
  <si>
    <t xml:space="preserve">II. POSEBNI DIO </t>
  </si>
  <si>
    <t>DRUGE IZMJENE I DOPUNE FINANCIJSKOG PLANA PSIHIJATRIJSKE BOLNICE LOPAČA   
ZA 2023. GODINU</t>
  </si>
  <si>
    <t xml:space="preserve">Pomoći iz inozemstva i od subjekata unutra općeg proračuna </t>
  </si>
  <si>
    <t>POMOĆI IZ DRŽAVNOG PRORAČUNA - PRORAČUNSKI KORISNICI</t>
  </si>
  <si>
    <t>POMOĆI IZ DRŽAVNOG PRORAČUNA</t>
  </si>
  <si>
    <t>II. POSEBNI DIO</t>
  </si>
  <si>
    <t>Šifra</t>
  </si>
  <si>
    <t xml:space="preserve">Naziv </t>
  </si>
  <si>
    <t xml:space="preserve">REDOVNA DJELATNOST USTANOVE </t>
  </si>
  <si>
    <t>Aktivnost A116401</t>
  </si>
  <si>
    <t xml:space="preserve">RASHODI ZA ZAPOSLENE </t>
  </si>
  <si>
    <t>Aktivnost A116402</t>
  </si>
  <si>
    <t xml:space="preserve">MATERIJALNI I FINANCIJSKI RASHODI </t>
  </si>
  <si>
    <t>DONACIJE</t>
  </si>
  <si>
    <t xml:space="preserve">Materijalni rashodi </t>
  </si>
  <si>
    <t>Aktivnost K116405</t>
  </si>
  <si>
    <t xml:space="preserve">NABAVA OPREME </t>
  </si>
  <si>
    <t>Rashodi za nabavu proizvedene dugotrajne  imovine</t>
  </si>
  <si>
    <t>Aktivnost K116406</t>
  </si>
  <si>
    <t xml:space="preserve">SANACIJA BOLNICE </t>
  </si>
  <si>
    <t>Plan 2023.</t>
  </si>
  <si>
    <t>Novi plan 2023.</t>
  </si>
  <si>
    <t xml:space="preserve">INDEKS </t>
  </si>
  <si>
    <t xml:space="preserve">POMOĆI IZ DRŽAVNOG PRORAČUNA 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</si>
</sst>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2" applyNumberFormat="0" applyAlignment="0" applyProtection="0"/>
    <xf numFmtId="0" fontId="25" fillId="9" borderId="13" applyNumberFormat="0" applyAlignment="0" applyProtection="0"/>
    <xf numFmtId="0" fontId="26" fillId="9" borderId="12" applyNumberFormat="0" applyAlignment="0" applyProtection="0"/>
    <xf numFmtId="0" fontId="27" fillId="0" borderId="14" applyNumberFormat="0" applyFill="0" applyAlignment="0" applyProtection="0"/>
    <xf numFmtId="0" fontId="28" fillId="10" borderId="15" applyNumberFormat="0" applyAlignment="0" applyProtection="0"/>
    <xf numFmtId="0" fontId="29" fillId="0" borderId="0" applyNumberFormat="0" applyFill="0" applyBorder="0" applyAlignment="0" applyProtection="0"/>
    <xf numFmtId="0" fontId="17" fillId="11" borderId="16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7" applyNumberFormat="0" applyFill="0" applyAlignment="0" applyProtection="0"/>
    <xf numFmtId="0" fontId="3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/>
  </cellStyleXfs>
  <cellXfs count="12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3" fontId="6" fillId="2" borderId="3" xfId="0" applyNumberFormat="1" applyFont="1" applyFill="1" applyBorder="1" applyAlignment="1">
      <alignment horizontal="right"/>
    </xf>
    <xf numFmtId="3" fontId="0" fillId="0" borderId="0" xfId="0" applyNumberFormat="1"/>
    <xf numFmtId="0" fontId="9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3" fontId="16" fillId="4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1" fillId="2" borderId="3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3" fontId="16" fillId="4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6" fillId="3" borderId="1" xfId="0" applyNumberFormat="1" applyFont="1" applyFill="1" applyBorder="1" applyAlignment="1">
      <alignment horizontal="right"/>
    </xf>
    <xf numFmtId="3" fontId="15" fillId="3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Alignment="1"/>
    <xf numFmtId="0" fontId="33" fillId="0" borderId="0" xfId="0" applyFont="1" applyAlignment="1">
      <alignment wrapText="1"/>
    </xf>
    <xf numFmtId="4" fontId="3" fillId="2" borderId="3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5" fillId="2" borderId="4" xfId="0" applyNumberFormat="1" applyFont="1" applyFill="1" applyBorder="1" applyAlignment="1" applyProtection="1">
      <alignment horizontal="left" vertical="center" wrapText="1"/>
    </xf>
    <xf numFmtId="0" fontId="35" fillId="2" borderId="4" xfId="0" applyNumberFormat="1" applyFont="1" applyFill="1" applyBorder="1" applyAlignment="1" applyProtection="1">
      <alignment horizontal="center" vertical="center" wrapText="1"/>
    </xf>
    <xf numFmtId="0" fontId="36" fillId="2" borderId="3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quotePrefix="1" applyNumberFormat="1" applyFont="1" applyFill="1" applyBorder="1" applyAlignment="1" applyProtection="1">
      <alignment horizontal="left" vertical="center" wrapText="1"/>
    </xf>
    <xf numFmtId="0" fontId="11" fillId="0" borderId="4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quotePrefix="1" applyFont="1" applyFill="1" applyBorder="1" applyAlignment="1">
      <alignment horizontal="left" vertical="center"/>
    </xf>
    <xf numFmtId="0" fontId="11" fillId="0" borderId="4" xfId="0" quotePrefix="1" applyFont="1" applyFill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3" borderId="2" xfId="0" quotePrefix="1" applyNumberFormat="1" applyFont="1" applyFill="1" applyBorder="1" applyAlignment="1" applyProtection="1">
      <alignment horizontal="left" vertical="center" wrapText="1"/>
    </xf>
    <xf numFmtId="0" fontId="11" fillId="3" borderId="4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35" fillId="2" borderId="1" xfId="0" applyNumberFormat="1" applyFont="1" applyFill="1" applyBorder="1" applyAlignment="1" applyProtection="1">
      <alignment horizontal="right" vertical="center" wrapText="1"/>
    </xf>
    <xf numFmtId="0" fontId="35" fillId="2" borderId="2" xfId="0" applyNumberFormat="1" applyFont="1" applyFill="1" applyBorder="1" applyAlignment="1" applyProtection="1">
      <alignment horizontal="right" vertical="center" wrapText="1"/>
    </xf>
    <xf numFmtId="0" fontId="35" fillId="2" borderId="4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right" vertical="center" wrapText="1"/>
    </xf>
    <xf numFmtId="0" fontId="6" fillId="2" borderId="2" xfId="0" applyNumberFormat="1" applyFont="1" applyFill="1" applyBorder="1" applyAlignment="1" applyProtection="1">
      <alignment horizontal="right" vertical="center" wrapText="1"/>
    </xf>
    <xf numFmtId="0" fontId="6" fillId="2" borderId="4" xfId="0" applyNumberFormat="1" applyFont="1" applyFill="1" applyBorder="1" applyAlignment="1" applyProtection="1">
      <alignment horizontal="right" vertical="center" wrapText="1"/>
    </xf>
  </cellXfs>
  <cellStyles count="43">
    <cellStyle name="20% - Isticanje1" xfId="18" builtinId="30" customBuiltin="1"/>
    <cellStyle name="20% - Isticanje2" xfId="22" builtinId="34" customBuiltin="1"/>
    <cellStyle name="20% - Isticanje3" xfId="26" builtinId="38" customBuiltin="1"/>
    <cellStyle name="20% - Isticanje4" xfId="30" builtinId="42" customBuiltin="1"/>
    <cellStyle name="20% - Isticanje5" xfId="34" builtinId="46" customBuiltin="1"/>
    <cellStyle name="20% - Isticanje6" xfId="38" builtinId="50" customBuiltin="1"/>
    <cellStyle name="40% - Isticanje2" xfId="23" builtinId="35" customBuiltin="1"/>
    <cellStyle name="40% - Isticanje3" xfId="27" builtinId="39" customBuiltin="1"/>
    <cellStyle name="40% - Isticanje4" xfId="31" builtinId="43" customBuiltin="1"/>
    <cellStyle name="40% - Isticanje5" xfId="35" builtinId="47" customBuiltin="1"/>
    <cellStyle name="40% - Isticanje6" xfId="39" builtinId="51" customBuiltin="1"/>
    <cellStyle name="40% - Naglasak1" xfId="19" builtinId="31" customBuiltin="1"/>
    <cellStyle name="60% - Isticanje1" xfId="20" builtinId="32" customBuiltin="1"/>
    <cellStyle name="60% - Isticanje2" xfId="24" builtinId="36" customBuiltin="1"/>
    <cellStyle name="60% - Isticanje3" xfId="28" builtinId="40" customBuiltin="1"/>
    <cellStyle name="60% - Isticanje4" xfId="32" builtinId="44" customBuiltin="1"/>
    <cellStyle name="60% - Isticanje5" xfId="36" builtinId="48" customBuiltin="1"/>
    <cellStyle name="60% - Isticanje6" xfId="40" builtinId="52" customBuiltin="1"/>
    <cellStyle name="Bilješka" xfId="14" builtinId="10" customBuiltin="1"/>
    <cellStyle name="Dobro" xfId="5" builtinId="26" customBuiltin="1"/>
    <cellStyle name="Isticanje1" xfId="17" builtinId="29" customBuiltin="1"/>
    <cellStyle name="Isticanje2" xfId="21" builtinId="33" customBuiltin="1"/>
    <cellStyle name="Isticanje3" xfId="25" builtinId="37" customBuiltin="1"/>
    <cellStyle name="Isticanje4" xfId="29" builtinId="41" customBuiltin="1"/>
    <cellStyle name="Isticanje5" xfId="33" builtinId="45" customBuiltin="1"/>
    <cellStyle name="Isticanje6" xfId="37" builtinId="49" customBuiltin="1"/>
    <cellStyle name="Izlaz" xfId="9" builtinId="21" customBuiltin="1"/>
    <cellStyle name="Izračun" xfId="10" builtinId="22" customBuiltin="1"/>
    <cellStyle name="Loše" xfId="6" builtinId="27" customBuiltin="1"/>
    <cellStyle name="Naslov" xfId="4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eutralno" xfId="7" builtinId="28" customBuiltin="1"/>
    <cellStyle name="Normal 2" xfId="42"/>
    <cellStyle name="Obično" xfId="0" builtinId="0"/>
    <cellStyle name="Povezana ćelija" xfId="11" builtinId="24" customBuiltin="1"/>
    <cellStyle name="Provjera ćelije" xfId="12" builtinId="23" customBuiltin="1"/>
    <cellStyle name="Tekst objašnjenja" xfId="15" builtinId="53" customBuiltin="1"/>
    <cellStyle name="Tekst upozorenja" xfId="13" builtinId="11" customBuiltin="1"/>
    <cellStyle name="Ukupni zbroj" xfId="16" builtinId="25" customBuiltin="1"/>
    <cellStyle name="Unos" xfId="8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1.xls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Excel_Worksheet2.xls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L11" sqref="L11"/>
    </sheetView>
  </sheetViews>
  <sheetFormatPr defaultRowHeight="15"/>
  <cols>
    <col min="5" max="5" width="14" customWidth="1"/>
    <col min="6" max="10" width="18.7109375" customWidth="1"/>
  </cols>
  <sheetData>
    <row r="1" spans="1:11" ht="42" customHeight="1">
      <c r="A1" s="76" t="s">
        <v>63</v>
      </c>
      <c r="B1" s="77"/>
      <c r="C1" s="77"/>
      <c r="D1" s="77"/>
      <c r="E1" s="77"/>
      <c r="F1" s="77"/>
      <c r="G1" s="77"/>
      <c r="H1" s="77"/>
      <c r="I1" s="77"/>
      <c r="J1" s="49"/>
    </row>
    <row r="2" spans="1:11" ht="18" customHeight="1">
      <c r="A2" s="5"/>
      <c r="B2" s="5"/>
      <c r="C2" s="5"/>
      <c r="D2" s="5"/>
      <c r="E2" s="5"/>
      <c r="F2" s="5"/>
      <c r="G2" s="5"/>
      <c r="H2" s="5"/>
      <c r="I2" s="27"/>
    </row>
    <row r="3" spans="1:11" ht="15.75">
      <c r="A3" s="79" t="s">
        <v>29</v>
      </c>
      <c r="B3" s="79"/>
      <c r="C3" s="79"/>
      <c r="D3" s="79"/>
      <c r="E3" s="79"/>
      <c r="F3" s="79"/>
      <c r="G3" s="87"/>
      <c r="H3" s="87"/>
      <c r="I3" s="51"/>
    </row>
    <row r="4" spans="1:11" ht="18">
      <c r="A4" s="5"/>
      <c r="B4" s="5"/>
      <c r="C4" s="5"/>
      <c r="D4" s="5"/>
      <c r="E4" s="5"/>
      <c r="F4" s="5"/>
      <c r="G4" s="6"/>
      <c r="H4" s="6"/>
      <c r="I4" s="6"/>
    </row>
    <row r="5" spans="1:11" ht="18" customHeight="1">
      <c r="A5" s="78" t="s">
        <v>32</v>
      </c>
      <c r="B5" s="78"/>
      <c r="C5" s="78"/>
      <c r="D5" s="78"/>
      <c r="E5" s="78"/>
      <c r="F5" s="78"/>
      <c r="G5" s="78"/>
      <c r="H5" s="78"/>
      <c r="I5" s="78"/>
    </row>
    <row r="6" spans="1:11" ht="18">
      <c r="A6" s="1"/>
      <c r="B6" s="2"/>
      <c r="C6" s="2"/>
      <c r="D6" s="2"/>
      <c r="E6" s="7"/>
      <c r="F6" s="8"/>
      <c r="G6" s="8"/>
      <c r="I6" s="55" t="s">
        <v>56</v>
      </c>
    </row>
    <row r="7" spans="1:11" ht="34.5" customHeight="1">
      <c r="A7" s="31"/>
      <c r="B7" s="32"/>
      <c r="C7" s="32"/>
      <c r="D7" s="33"/>
      <c r="E7" s="34"/>
      <c r="F7" s="4" t="s">
        <v>33</v>
      </c>
      <c r="G7" s="4" t="s">
        <v>58</v>
      </c>
      <c r="H7" s="4" t="s">
        <v>59</v>
      </c>
      <c r="I7" s="4" t="s">
        <v>60</v>
      </c>
    </row>
    <row r="8" spans="1:11" ht="15" customHeight="1">
      <c r="A8" s="88" t="s">
        <v>0</v>
      </c>
      <c r="B8" s="89"/>
      <c r="C8" s="89"/>
      <c r="D8" s="89"/>
      <c r="E8" s="90"/>
      <c r="F8" s="35">
        <f>F9</f>
        <v>2416200</v>
      </c>
      <c r="G8" s="35">
        <v>187162</v>
      </c>
      <c r="H8" s="35">
        <f>H9</f>
        <v>2603362</v>
      </c>
      <c r="I8" s="53">
        <f>H8/F8*100</f>
        <v>107.74613028722788</v>
      </c>
    </row>
    <row r="9" spans="1:11" ht="15" customHeight="1">
      <c r="A9" s="80" t="s">
        <v>1</v>
      </c>
      <c r="B9" s="81"/>
      <c r="C9" s="81"/>
      <c r="D9" s="81"/>
      <c r="E9" s="82"/>
      <c r="F9" s="36">
        <f>1622000+794200</f>
        <v>2416200</v>
      </c>
      <c r="G9" s="43">
        <v>187162</v>
      </c>
      <c r="H9" s="36">
        <f>F9+G9</f>
        <v>2603362</v>
      </c>
      <c r="I9" s="53">
        <f t="shared" ref="I9:I14" si="0">H9/F9*100</f>
        <v>107.74613028722788</v>
      </c>
      <c r="J9" s="44"/>
    </row>
    <row r="10" spans="1:11">
      <c r="A10" s="91" t="s">
        <v>2</v>
      </c>
      <c r="B10" s="92"/>
      <c r="C10" s="92"/>
      <c r="D10" s="92"/>
      <c r="E10" s="93"/>
      <c r="F10" s="36"/>
      <c r="G10" s="43"/>
      <c r="H10" s="36"/>
      <c r="I10" s="53"/>
    </row>
    <row r="11" spans="1:11">
      <c r="A11" s="41" t="s">
        <v>3</v>
      </c>
      <c r="B11" s="42"/>
      <c r="C11" s="42"/>
      <c r="D11" s="42"/>
      <c r="E11" s="42"/>
      <c r="F11" s="35">
        <f>F12+F13</f>
        <v>2406200</v>
      </c>
      <c r="G11" s="35">
        <f>H11-F11</f>
        <v>187162</v>
      </c>
      <c r="H11" s="35">
        <f>H12+H13</f>
        <v>2593362</v>
      </c>
      <c r="I11" s="53">
        <f t="shared" si="0"/>
        <v>107.77832266644502</v>
      </c>
    </row>
    <row r="12" spans="1:11" ht="15" customHeight="1">
      <c r="A12" s="84" t="s">
        <v>4</v>
      </c>
      <c r="B12" s="85"/>
      <c r="C12" s="85"/>
      <c r="D12" s="85"/>
      <c r="E12" s="86"/>
      <c r="F12" s="36">
        <f>754200+1548300</f>
        <v>2302500</v>
      </c>
      <c r="G12" s="43">
        <f>H12-F12</f>
        <v>181149</v>
      </c>
      <c r="H12" s="36">
        <v>2483649</v>
      </c>
      <c r="I12" s="53">
        <f t="shared" si="0"/>
        <v>107.86749185667752</v>
      </c>
    </row>
    <row r="13" spans="1:11">
      <c r="A13" s="97" t="s">
        <v>5</v>
      </c>
      <c r="B13" s="98"/>
      <c r="C13" s="98"/>
      <c r="D13" s="98"/>
      <c r="E13" s="99"/>
      <c r="F13" s="37">
        <f>30000+70300+3400</f>
        <v>103700</v>
      </c>
      <c r="G13" s="43">
        <f>H13-F13</f>
        <v>6013</v>
      </c>
      <c r="H13" s="37">
        <v>109713</v>
      </c>
      <c r="I13" s="53">
        <f t="shared" si="0"/>
        <v>105.79845708775312</v>
      </c>
    </row>
    <row r="14" spans="1:11" ht="15" customHeight="1">
      <c r="A14" s="94" t="s">
        <v>6</v>
      </c>
      <c r="B14" s="95"/>
      <c r="C14" s="95"/>
      <c r="D14" s="95"/>
      <c r="E14" s="96"/>
      <c r="F14" s="38">
        <f>F8-F11</f>
        <v>10000</v>
      </c>
      <c r="G14" s="35">
        <f>G8-G11</f>
        <v>0</v>
      </c>
      <c r="H14" s="38">
        <f>H8-H11</f>
        <v>10000</v>
      </c>
      <c r="I14" s="53">
        <f t="shared" si="0"/>
        <v>100</v>
      </c>
    </row>
    <row r="15" spans="1:11" ht="18">
      <c r="A15" s="5"/>
      <c r="B15" s="9"/>
      <c r="C15" s="9"/>
      <c r="D15" s="9"/>
      <c r="E15" s="9"/>
      <c r="F15" s="3"/>
      <c r="G15" s="3"/>
      <c r="H15" s="3"/>
      <c r="I15" s="26"/>
      <c r="K15" s="44"/>
    </row>
    <row r="16" spans="1:11" ht="18" customHeight="1">
      <c r="A16" s="79" t="s">
        <v>40</v>
      </c>
      <c r="B16" s="79"/>
      <c r="C16" s="79"/>
      <c r="D16" s="79"/>
      <c r="E16" s="79"/>
      <c r="F16" s="79"/>
      <c r="G16" s="79"/>
      <c r="H16" s="79"/>
      <c r="I16" s="79"/>
      <c r="J16" s="50"/>
    </row>
    <row r="17" spans="1:10" ht="18">
      <c r="A17" s="27"/>
      <c r="B17" s="25"/>
      <c r="C17" s="25"/>
      <c r="D17" s="25"/>
      <c r="E17" s="25"/>
      <c r="F17" s="26"/>
      <c r="G17" s="26"/>
      <c r="H17" s="26"/>
      <c r="I17" s="26"/>
    </row>
    <row r="18" spans="1:10" ht="25.5">
      <c r="A18" s="31"/>
      <c r="B18" s="32"/>
      <c r="C18" s="32"/>
      <c r="D18" s="33"/>
      <c r="E18" s="34"/>
      <c r="F18" s="4" t="s">
        <v>33</v>
      </c>
      <c r="G18" s="4" t="s">
        <v>58</v>
      </c>
      <c r="H18" s="4" t="s">
        <v>59</v>
      </c>
      <c r="I18" s="4" t="s">
        <v>60</v>
      </c>
    </row>
    <row r="19" spans="1:10" ht="22.5" customHeight="1">
      <c r="A19" s="80" t="s">
        <v>7</v>
      </c>
      <c r="B19" s="81"/>
      <c r="C19" s="81"/>
      <c r="D19" s="81"/>
      <c r="E19" s="82"/>
      <c r="F19" s="37"/>
      <c r="G19" s="37"/>
      <c r="H19" s="37"/>
      <c r="I19" s="37"/>
    </row>
    <row r="20" spans="1:10" ht="33" customHeight="1">
      <c r="A20" s="80" t="s">
        <v>8</v>
      </c>
      <c r="B20" s="83"/>
      <c r="C20" s="83"/>
      <c r="D20" s="83"/>
      <c r="E20" s="83"/>
      <c r="F20" s="37"/>
      <c r="G20" s="37"/>
      <c r="H20" s="37"/>
      <c r="I20" s="37"/>
    </row>
    <row r="21" spans="1:10" ht="21.75" customHeight="1">
      <c r="A21" s="94" t="s">
        <v>9</v>
      </c>
      <c r="B21" s="100"/>
      <c r="C21" s="100"/>
      <c r="D21" s="100"/>
      <c r="E21" s="100"/>
      <c r="F21" s="35">
        <v>0</v>
      </c>
      <c r="G21" s="35">
        <v>0</v>
      </c>
      <c r="H21" s="35">
        <v>0</v>
      </c>
      <c r="I21" s="35">
        <v>0</v>
      </c>
    </row>
    <row r="22" spans="1:10" ht="18">
      <c r="A22" s="24"/>
      <c r="B22" s="25"/>
      <c r="C22" s="25"/>
      <c r="D22" s="25"/>
      <c r="E22" s="25"/>
      <c r="F22" s="26"/>
      <c r="G22" s="26"/>
      <c r="H22" s="26"/>
      <c r="I22" s="26"/>
    </row>
    <row r="23" spans="1:10" ht="18" customHeight="1">
      <c r="A23" s="78" t="s">
        <v>38</v>
      </c>
      <c r="B23" s="78"/>
      <c r="C23" s="78"/>
      <c r="D23" s="78"/>
      <c r="E23" s="78"/>
      <c r="F23" s="78"/>
      <c r="G23" s="78"/>
      <c r="H23" s="78"/>
      <c r="I23" s="78"/>
      <c r="J23" s="48"/>
    </row>
    <row r="24" spans="1:10" ht="18">
      <c r="A24" s="24"/>
      <c r="B24" s="25"/>
      <c r="C24" s="25"/>
      <c r="D24" s="25"/>
      <c r="E24" s="25"/>
      <c r="F24" s="26"/>
      <c r="G24" s="26"/>
      <c r="H24" s="26"/>
      <c r="I24" s="26"/>
    </row>
    <row r="25" spans="1:10">
      <c r="A25" s="31"/>
      <c r="B25" s="32"/>
      <c r="C25" s="32"/>
      <c r="D25" s="33"/>
      <c r="E25" s="34"/>
      <c r="F25" s="4" t="s">
        <v>41</v>
      </c>
      <c r="G25" s="57" t="s">
        <v>33</v>
      </c>
      <c r="H25" s="4" t="s">
        <v>59</v>
      </c>
      <c r="I25" s="4" t="s">
        <v>60</v>
      </c>
    </row>
    <row r="26" spans="1:10" ht="33.75" customHeight="1">
      <c r="A26" s="102" t="s">
        <v>55</v>
      </c>
      <c r="B26" s="103"/>
      <c r="C26" s="103"/>
      <c r="D26" s="103"/>
      <c r="E26" s="104"/>
      <c r="F26" s="39">
        <v>771761</v>
      </c>
      <c r="G26" s="52">
        <v>120000</v>
      </c>
      <c r="H26" s="58">
        <v>120000</v>
      </c>
      <c r="I26" s="37">
        <f>H26/G26*100</f>
        <v>100</v>
      </c>
    </row>
    <row r="27" spans="1:10" ht="30" customHeight="1">
      <c r="A27" s="105" t="s">
        <v>57</v>
      </c>
      <c r="B27" s="106"/>
      <c r="C27" s="106"/>
      <c r="D27" s="106"/>
      <c r="E27" s="107"/>
      <c r="F27" s="40"/>
      <c r="G27" s="40">
        <v>10000</v>
      </c>
      <c r="H27" s="59">
        <v>10000</v>
      </c>
      <c r="I27" s="37">
        <f>I26</f>
        <v>100</v>
      </c>
    </row>
    <row r="28" spans="1:10">
      <c r="H28" s="60"/>
      <c r="I28" s="62"/>
    </row>
    <row r="29" spans="1:10">
      <c r="H29" s="60"/>
      <c r="I29" s="61"/>
    </row>
    <row r="30" spans="1:10">
      <c r="A30" s="84" t="s">
        <v>10</v>
      </c>
      <c r="B30" s="83"/>
      <c r="C30" s="83"/>
      <c r="D30" s="83"/>
      <c r="E30" s="83"/>
      <c r="F30" s="35">
        <v>-771761</v>
      </c>
      <c r="G30" s="63"/>
      <c r="H30" s="64"/>
      <c r="I30" s="35"/>
    </row>
    <row r="31" spans="1:10" ht="16.5" customHeight="1">
      <c r="A31" s="19"/>
      <c r="B31" s="20"/>
      <c r="C31" s="20"/>
      <c r="D31" s="20"/>
      <c r="E31" s="20"/>
      <c r="F31" s="21"/>
      <c r="G31" s="21"/>
      <c r="H31" s="21"/>
      <c r="I31" s="21"/>
    </row>
    <row r="32" spans="1:10" ht="45" customHeight="1">
      <c r="A32" s="101"/>
      <c r="B32" s="101"/>
      <c r="C32" s="101"/>
      <c r="D32" s="101"/>
      <c r="E32" s="101"/>
      <c r="F32" s="101"/>
      <c r="G32" s="101"/>
      <c r="H32" s="101"/>
      <c r="I32" s="47"/>
    </row>
    <row r="33" spans="1:9" ht="18.75" customHeight="1"/>
    <row r="34" spans="1:9" ht="35.25" customHeight="1">
      <c r="A34" s="101"/>
      <c r="B34" s="101"/>
      <c r="C34" s="101"/>
      <c r="D34" s="101"/>
      <c r="E34" s="101"/>
      <c r="F34" s="101"/>
      <c r="G34" s="101"/>
      <c r="H34" s="101"/>
      <c r="I34" s="47"/>
    </row>
    <row r="35" spans="1:9" ht="22.5" customHeight="1"/>
    <row r="36" spans="1:9" ht="45.75" customHeight="1">
      <c r="A36" s="101"/>
      <c r="B36" s="101"/>
      <c r="C36" s="101"/>
      <c r="D36" s="101"/>
      <c r="E36" s="101"/>
      <c r="F36" s="101"/>
      <c r="G36" s="101"/>
      <c r="H36" s="101"/>
      <c r="I36" s="47"/>
    </row>
  </sheetData>
  <mergeCells count="20">
    <mergeCell ref="A21:E21"/>
    <mergeCell ref="A36:H36"/>
    <mergeCell ref="A32:H32"/>
    <mergeCell ref="A30:E30"/>
    <mergeCell ref="A34:H34"/>
    <mergeCell ref="A26:E26"/>
    <mergeCell ref="A27:E27"/>
    <mergeCell ref="A23:I23"/>
    <mergeCell ref="A1:I1"/>
    <mergeCell ref="A5:I5"/>
    <mergeCell ref="A16:I16"/>
    <mergeCell ref="A19:E19"/>
    <mergeCell ref="A20:E20"/>
    <mergeCell ref="A12:E12"/>
    <mergeCell ref="A3:H3"/>
    <mergeCell ref="A8:E8"/>
    <mergeCell ref="A9:E9"/>
    <mergeCell ref="A10:E10"/>
    <mergeCell ref="A14:E14"/>
    <mergeCell ref="A13:E13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sqref="A1:I1"/>
    </sheetView>
  </sheetViews>
  <sheetFormatPr defaultRowHeight="15"/>
  <cols>
    <col min="1" max="1" width="7.42578125" bestFit="1" customWidth="1"/>
    <col min="2" max="2" width="8.42578125" bestFit="1" customWidth="1"/>
    <col min="3" max="3" width="6.85546875" customWidth="1"/>
    <col min="4" max="4" width="35.140625" customWidth="1"/>
    <col min="5" max="5" width="12.7109375" customWidth="1"/>
    <col min="6" max="6" width="16.5703125" customWidth="1"/>
    <col min="7" max="8" width="12.7109375" customWidth="1"/>
  </cols>
  <sheetData>
    <row r="1" spans="1:9" ht="42" customHeight="1">
      <c r="A1" s="76" t="s">
        <v>63</v>
      </c>
      <c r="B1" s="77"/>
      <c r="C1" s="77"/>
      <c r="D1" s="77"/>
      <c r="E1" s="77"/>
      <c r="F1" s="77"/>
      <c r="G1" s="77"/>
      <c r="H1" s="77"/>
      <c r="I1" s="77"/>
    </row>
    <row r="2" spans="1:9" ht="18" customHeight="1">
      <c r="A2" s="5"/>
      <c r="B2" s="5"/>
      <c r="C2" s="5"/>
      <c r="D2" s="5"/>
      <c r="E2" s="5"/>
      <c r="F2" s="5"/>
    </row>
    <row r="3" spans="1:9" ht="15.75">
      <c r="A3" s="79" t="s">
        <v>29</v>
      </c>
      <c r="B3" s="79"/>
      <c r="C3" s="79"/>
      <c r="D3" s="79"/>
      <c r="E3" s="87"/>
      <c r="F3" s="87"/>
    </row>
    <row r="4" spans="1:9" ht="18">
      <c r="A4" s="5"/>
      <c r="B4" s="5"/>
      <c r="C4" s="5"/>
      <c r="D4" s="5"/>
      <c r="E4" s="6"/>
      <c r="F4" s="6"/>
    </row>
    <row r="5" spans="1:9" ht="18" customHeight="1">
      <c r="A5" s="79" t="s">
        <v>13</v>
      </c>
      <c r="B5" s="109"/>
      <c r="C5" s="109"/>
      <c r="D5" s="109"/>
      <c r="E5" s="109"/>
      <c r="F5" s="109"/>
    </row>
    <row r="6" spans="1:9" ht="18">
      <c r="A6" s="5"/>
      <c r="B6" s="5"/>
      <c r="C6" s="5"/>
      <c r="D6" s="5"/>
      <c r="E6" s="6"/>
      <c r="F6" s="6"/>
    </row>
    <row r="7" spans="1:9" ht="15.75">
      <c r="A7" s="76" t="s">
        <v>1</v>
      </c>
      <c r="B7" s="108"/>
      <c r="C7" s="108"/>
      <c r="D7" s="108"/>
      <c r="E7" s="108"/>
      <c r="F7" s="108"/>
    </row>
    <row r="8" spans="1:9" ht="18">
      <c r="A8" s="5"/>
      <c r="B8" s="5"/>
      <c r="C8" s="5"/>
      <c r="D8" s="5"/>
      <c r="E8" s="6"/>
      <c r="F8" s="6"/>
      <c r="H8" s="55" t="s">
        <v>56</v>
      </c>
    </row>
    <row r="9" spans="1:9" ht="36" customHeight="1">
      <c r="A9" s="23" t="s">
        <v>14</v>
      </c>
      <c r="B9" s="22" t="s">
        <v>15</v>
      </c>
      <c r="C9" s="22" t="s">
        <v>16</v>
      </c>
      <c r="D9" s="22" t="s">
        <v>12</v>
      </c>
      <c r="E9" s="23" t="s">
        <v>33</v>
      </c>
      <c r="F9" s="23" t="s">
        <v>61</v>
      </c>
      <c r="G9" s="23" t="s">
        <v>59</v>
      </c>
      <c r="H9" s="23" t="s">
        <v>60</v>
      </c>
    </row>
    <row r="10" spans="1:9" ht="27" customHeight="1">
      <c r="A10" s="12">
        <v>6</v>
      </c>
      <c r="B10" s="12"/>
      <c r="C10" s="12"/>
      <c r="D10" s="12" t="s">
        <v>17</v>
      </c>
      <c r="E10" s="43">
        <f>E13+E16+E19+E22</f>
        <v>2416200</v>
      </c>
      <c r="F10" s="54">
        <f>G10-E10</f>
        <v>187162</v>
      </c>
      <c r="G10" s="43">
        <f>G13+G16+G19+G22+G11</f>
        <v>2603362</v>
      </c>
      <c r="H10" s="54">
        <f>G10/E10*100</f>
        <v>107.74613028722788</v>
      </c>
    </row>
    <row r="11" spans="1:9" ht="35.25" customHeight="1">
      <c r="A11" s="12"/>
      <c r="B11" s="12">
        <v>63</v>
      </c>
      <c r="C11" s="12"/>
      <c r="D11" s="70" t="s">
        <v>64</v>
      </c>
      <c r="E11" s="43"/>
      <c r="F11" s="54">
        <f>G11-E11</f>
        <v>3200</v>
      </c>
      <c r="G11" s="43">
        <f>G12</f>
        <v>3200</v>
      </c>
      <c r="H11" s="43"/>
    </row>
    <row r="12" spans="1:9" ht="39.75" customHeight="1">
      <c r="A12" s="12"/>
      <c r="B12" s="12"/>
      <c r="C12" s="12">
        <v>5710</v>
      </c>
      <c r="D12" s="12" t="s">
        <v>65</v>
      </c>
      <c r="E12" s="43"/>
      <c r="F12" s="71">
        <f>G12-E12</f>
        <v>3200</v>
      </c>
      <c r="G12" s="10">
        <v>3200</v>
      </c>
      <c r="H12" s="43"/>
    </row>
    <row r="13" spans="1:9" ht="42" customHeight="1">
      <c r="A13" s="13"/>
      <c r="B13" s="30">
        <v>65</v>
      </c>
      <c r="C13" s="13"/>
      <c r="D13" s="46" t="s">
        <v>43</v>
      </c>
      <c r="E13" s="43">
        <f>E14+E15</f>
        <v>493400</v>
      </c>
      <c r="F13" s="54">
        <f>G13-E13</f>
        <v>88382</v>
      </c>
      <c r="G13" s="43">
        <f>G14+G15</f>
        <v>581782</v>
      </c>
      <c r="H13" s="54">
        <f t="shared" ref="H13:H21" si="0">G13/E13*100</f>
        <v>117.91284961491691</v>
      </c>
    </row>
    <row r="14" spans="1:9" ht="23.25" customHeight="1">
      <c r="A14" s="13"/>
      <c r="B14" s="13"/>
      <c r="C14" s="30">
        <v>4400</v>
      </c>
      <c r="D14" s="15" t="s">
        <v>44</v>
      </c>
      <c r="E14" s="10">
        <f>158000+332000</f>
        <v>490000</v>
      </c>
      <c r="F14" s="71">
        <f>G14-E14</f>
        <v>88372</v>
      </c>
      <c r="G14" s="10">
        <v>578372</v>
      </c>
      <c r="H14" s="54">
        <f t="shared" si="0"/>
        <v>118.03510204081633</v>
      </c>
    </row>
    <row r="15" spans="1:9" ht="42.75" customHeight="1">
      <c r="A15" s="13"/>
      <c r="B15" s="30"/>
      <c r="C15" s="30">
        <v>7300</v>
      </c>
      <c r="D15" s="46" t="s">
        <v>45</v>
      </c>
      <c r="E15" s="10">
        <v>3400</v>
      </c>
      <c r="F15" s="71">
        <f t="shared" ref="F15:F23" si="1">G15-E15</f>
        <v>10</v>
      </c>
      <c r="G15" s="10">
        <v>3410</v>
      </c>
      <c r="H15" s="54">
        <f t="shared" si="0"/>
        <v>100.29411764705883</v>
      </c>
    </row>
    <row r="16" spans="1:9" ht="33.75" customHeight="1">
      <c r="A16" s="13"/>
      <c r="B16" s="30">
        <v>66</v>
      </c>
      <c r="C16" s="30"/>
      <c r="D16" s="46" t="s">
        <v>46</v>
      </c>
      <c r="E16" s="43">
        <f>E17+E18</f>
        <v>566600</v>
      </c>
      <c r="F16" s="54">
        <f t="shared" si="1"/>
        <v>-28</v>
      </c>
      <c r="G16" s="43">
        <f>G17+G18</f>
        <v>566572</v>
      </c>
      <c r="H16" s="54">
        <f t="shared" si="0"/>
        <v>99.995058242146143</v>
      </c>
    </row>
    <row r="17" spans="1:14" ht="30.75" customHeight="1">
      <c r="A17" s="13"/>
      <c r="B17" s="30"/>
      <c r="C17" s="30">
        <v>3100</v>
      </c>
      <c r="D17" s="15" t="s">
        <v>42</v>
      </c>
      <c r="E17" s="10">
        <v>480000</v>
      </c>
      <c r="F17" s="71">
        <f t="shared" si="1"/>
        <v>2</v>
      </c>
      <c r="G17" s="10">
        <v>480002</v>
      </c>
      <c r="H17" s="54">
        <f t="shared" si="0"/>
        <v>100.00041666666665</v>
      </c>
      <c r="N17" s="44"/>
    </row>
    <row r="18" spans="1:14" ht="23.25" customHeight="1">
      <c r="A18" s="13"/>
      <c r="B18" s="30"/>
      <c r="C18" s="30">
        <v>6200</v>
      </c>
      <c r="D18" s="46" t="s">
        <v>47</v>
      </c>
      <c r="E18" s="10">
        <v>86600</v>
      </c>
      <c r="F18" s="71">
        <f t="shared" si="1"/>
        <v>-30</v>
      </c>
      <c r="G18" s="10">
        <v>86570</v>
      </c>
      <c r="H18" s="54">
        <f t="shared" si="0"/>
        <v>99.96535796766743</v>
      </c>
      <c r="M18" s="44"/>
    </row>
    <row r="19" spans="1:14" ht="25.5">
      <c r="A19" s="13"/>
      <c r="B19" s="30">
        <v>67</v>
      </c>
      <c r="C19" s="30"/>
      <c r="D19" s="12" t="s">
        <v>36</v>
      </c>
      <c r="E19" s="43">
        <f>E20+E21</f>
        <v>1354200</v>
      </c>
      <c r="F19" s="54">
        <f t="shared" si="1"/>
        <v>95618</v>
      </c>
      <c r="G19" s="43">
        <f>G20+G21</f>
        <v>1449818</v>
      </c>
      <c r="H19" s="54">
        <f t="shared" si="0"/>
        <v>107.06084773297889</v>
      </c>
    </row>
    <row r="20" spans="1:14" ht="18" customHeight="1">
      <c r="A20" s="13"/>
      <c r="B20" s="30"/>
      <c r="C20" s="30">
        <v>1100</v>
      </c>
      <c r="D20" s="46" t="s">
        <v>48</v>
      </c>
      <c r="E20" s="10">
        <v>794200</v>
      </c>
      <c r="F20" s="54">
        <f t="shared" si="1"/>
        <v>95990</v>
      </c>
      <c r="G20" s="10">
        <v>890190</v>
      </c>
      <c r="H20" s="54">
        <f t="shared" si="0"/>
        <v>112.08637622765048</v>
      </c>
    </row>
    <row r="21" spans="1:14" ht="16.5" customHeight="1">
      <c r="A21" s="13"/>
      <c r="B21" s="13"/>
      <c r="C21" s="30">
        <v>4400</v>
      </c>
      <c r="D21" s="15" t="s">
        <v>44</v>
      </c>
      <c r="E21" s="10">
        <v>560000</v>
      </c>
      <c r="F21" s="54">
        <f t="shared" si="1"/>
        <v>-372</v>
      </c>
      <c r="G21" s="10">
        <v>559628</v>
      </c>
      <c r="H21" s="54">
        <f t="shared" si="0"/>
        <v>99.933571428571426</v>
      </c>
    </row>
    <row r="22" spans="1:14">
      <c r="A22" s="15"/>
      <c r="B22" s="16">
        <v>68</v>
      </c>
      <c r="C22" s="16"/>
      <c r="D22" s="28" t="s">
        <v>49</v>
      </c>
      <c r="E22" s="43">
        <v>2000</v>
      </c>
      <c r="F22" s="54">
        <f t="shared" si="1"/>
        <v>-10</v>
      </c>
      <c r="G22" s="43">
        <f>G23</f>
        <v>1990</v>
      </c>
      <c r="H22" s="54">
        <f>G22/E22*100</f>
        <v>99.5</v>
      </c>
    </row>
    <row r="23" spans="1:14" ht="21.75" customHeight="1">
      <c r="A23" s="17"/>
      <c r="B23" s="17"/>
      <c r="C23" s="30">
        <v>3100</v>
      </c>
      <c r="D23" s="15" t="s">
        <v>42</v>
      </c>
      <c r="E23" s="10">
        <v>2000</v>
      </c>
      <c r="F23" s="54">
        <f t="shared" si="1"/>
        <v>-10</v>
      </c>
      <c r="G23" s="10">
        <v>1990</v>
      </c>
      <c r="H23" s="54">
        <f>G23/E23*100</f>
        <v>99.5</v>
      </c>
    </row>
    <row r="24" spans="1:14" ht="18" customHeight="1"/>
    <row r="25" spans="1:14" ht="17.25" customHeight="1">
      <c r="A25" s="76" t="s">
        <v>19</v>
      </c>
      <c r="B25" s="108"/>
      <c r="C25" s="108"/>
      <c r="D25" s="108"/>
      <c r="E25" s="108"/>
      <c r="F25" s="108"/>
    </row>
    <row r="26" spans="1:14" ht="18">
      <c r="A26" s="5"/>
      <c r="B26" s="5"/>
      <c r="C26" s="5"/>
      <c r="D26" s="5"/>
      <c r="E26" s="6"/>
      <c r="F26" s="6"/>
    </row>
    <row r="27" spans="1:14" ht="25.5">
      <c r="A27" s="23" t="s">
        <v>14</v>
      </c>
      <c r="B27" s="22" t="s">
        <v>15</v>
      </c>
      <c r="C27" s="22" t="s">
        <v>16</v>
      </c>
      <c r="D27" s="22" t="s">
        <v>20</v>
      </c>
      <c r="E27" s="23" t="s">
        <v>33</v>
      </c>
      <c r="F27" s="23" t="s">
        <v>61</v>
      </c>
      <c r="G27" s="23" t="s">
        <v>59</v>
      </c>
      <c r="H27" s="23" t="s">
        <v>60</v>
      </c>
      <c r="K27" s="44"/>
    </row>
    <row r="28" spans="1:14" ht="27" customHeight="1">
      <c r="A28" s="12">
        <v>3</v>
      </c>
      <c r="B28" s="12"/>
      <c r="C28" s="12"/>
      <c r="D28" s="12" t="s">
        <v>21</v>
      </c>
      <c r="E28" s="43">
        <f>E29+E33+E39+E41</f>
        <v>2406200</v>
      </c>
      <c r="F28" s="54">
        <f t="shared" ref="F28:F33" si="2">G28-E28</f>
        <v>187162</v>
      </c>
      <c r="G28" s="43">
        <f>G29+G33+G39+G41</f>
        <v>2593362</v>
      </c>
      <c r="H28" s="54">
        <f>G28/E28*100</f>
        <v>107.77832266644502</v>
      </c>
    </row>
    <row r="29" spans="1:14" ht="15.75" customHeight="1">
      <c r="A29" s="12"/>
      <c r="B29" s="12">
        <v>31</v>
      </c>
      <c r="C29" s="12"/>
      <c r="D29" s="12" t="s">
        <v>22</v>
      </c>
      <c r="E29" s="43">
        <f>E30+E31+E32</f>
        <v>1546300</v>
      </c>
      <c r="F29" s="54">
        <f t="shared" si="2"/>
        <v>140262</v>
      </c>
      <c r="G29" s="43">
        <f>G30+G31+G32</f>
        <v>1686562</v>
      </c>
      <c r="H29" s="54">
        <f t="shared" ref="H29:H47" si="3">G29/E29*100</f>
        <v>109.07081420164263</v>
      </c>
    </row>
    <row r="30" spans="1:14">
      <c r="A30" s="30"/>
      <c r="B30" s="30"/>
      <c r="C30" s="30">
        <v>1100</v>
      </c>
      <c r="D30" s="46" t="s">
        <v>48</v>
      </c>
      <c r="E30" s="10">
        <v>588900</v>
      </c>
      <c r="F30" s="71">
        <f t="shared" si="2"/>
        <v>95975</v>
      </c>
      <c r="G30" s="10">
        <v>684875</v>
      </c>
      <c r="H30" s="54">
        <f t="shared" si="3"/>
        <v>116.29733401256581</v>
      </c>
    </row>
    <row r="31" spans="1:14">
      <c r="A31" s="30"/>
      <c r="B31" s="30"/>
      <c r="C31" s="30">
        <v>3100</v>
      </c>
      <c r="D31" s="15" t="s">
        <v>42</v>
      </c>
      <c r="E31" s="10">
        <v>420400</v>
      </c>
      <c r="F31" s="71">
        <f t="shared" si="2"/>
        <v>-8</v>
      </c>
      <c r="G31" s="10">
        <v>420392</v>
      </c>
      <c r="H31" s="54">
        <f t="shared" si="3"/>
        <v>99.998097050428157</v>
      </c>
    </row>
    <row r="32" spans="1:14">
      <c r="A32" s="30"/>
      <c r="B32" s="30"/>
      <c r="C32" s="30">
        <v>4400</v>
      </c>
      <c r="D32" s="15" t="s">
        <v>44</v>
      </c>
      <c r="E32" s="10">
        <v>537000</v>
      </c>
      <c r="F32" s="71">
        <f t="shared" si="2"/>
        <v>44295</v>
      </c>
      <c r="G32" s="10">
        <v>581295</v>
      </c>
      <c r="H32" s="54">
        <f t="shared" si="3"/>
        <v>108.2486033519553</v>
      </c>
    </row>
    <row r="33" spans="1:8">
      <c r="A33" s="30"/>
      <c r="B33" s="30">
        <v>32</v>
      </c>
      <c r="C33" s="30"/>
      <c r="D33" s="15" t="s">
        <v>30</v>
      </c>
      <c r="E33" s="43">
        <f>E34+E35+E36+E38</f>
        <v>751600</v>
      </c>
      <c r="F33" s="54">
        <f t="shared" si="2"/>
        <v>42027</v>
      </c>
      <c r="G33" s="43">
        <f>G34+G35+G36+G38+G37</f>
        <v>793627</v>
      </c>
      <c r="H33" s="54">
        <f t="shared" si="3"/>
        <v>105.59167110164982</v>
      </c>
    </row>
    <row r="34" spans="1:8">
      <c r="A34" s="30"/>
      <c r="B34" s="30"/>
      <c r="C34" s="30">
        <v>1100</v>
      </c>
      <c r="D34" s="46" t="s">
        <v>48</v>
      </c>
      <c r="E34" s="10">
        <v>165300</v>
      </c>
      <c r="F34" s="71">
        <f t="shared" ref="F34:F44" si="4">G34-E34</f>
        <v>15</v>
      </c>
      <c r="G34" s="10">
        <v>165315</v>
      </c>
      <c r="H34" s="54">
        <f t="shared" si="3"/>
        <v>100.00907441016334</v>
      </c>
    </row>
    <row r="35" spans="1:8">
      <c r="A35" s="30"/>
      <c r="B35" s="30"/>
      <c r="C35" s="30">
        <v>3100</v>
      </c>
      <c r="D35" s="15" t="s">
        <v>42</v>
      </c>
      <c r="E35" s="10">
        <v>61600</v>
      </c>
      <c r="F35" s="71"/>
      <c r="G35" s="10">
        <v>61600</v>
      </c>
      <c r="H35" s="54">
        <f t="shared" si="3"/>
        <v>100</v>
      </c>
    </row>
    <row r="36" spans="1:8">
      <c r="A36" s="30"/>
      <c r="B36" s="30"/>
      <c r="C36" s="30">
        <v>4400</v>
      </c>
      <c r="D36" s="15" t="s">
        <v>44</v>
      </c>
      <c r="E36" s="10">
        <v>438100</v>
      </c>
      <c r="F36" s="71">
        <f t="shared" si="4"/>
        <v>38842</v>
      </c>
      <c r="G36" s="10">
        <v>476942</v>
      </c>
      <c r="H36" s="54">
        <f t="shared" si="3"/>
        <v>108.86601232595299</v>
      </c>
    </row>
    <row r="37" spans="1:8">
      <c r="A37" s="30"/>
      <c r="B37" s="30"/>
      <c r="C37" s="30">
        <v>5710</v>
      </c>
      <c r="D37" s="15" t="s">
        <v>66</v>
      </c>
      <c r="E37" s="10"/>
      <c r="F37" s="71">
        <f t="shared" si="4"/>
        <v>3200</v>
      </c>
      <c r="G37" s="10">
        <v>3200</v>
      </c>
      <c r="H37" s="54"/>
    </row>
    <row r="38" spans="1:8">
      <c r="A38" s="30"/>
      <c r="B38" s="30"/>
      <c r="C38" s="30">
        <v>6200</v>
      </c>
      <c r="D38" s="46" t="s">
        <v>47</v>
      </c>
      <c r="E38" s="10">
        <v>86600</v>
      </c>
      <c r="F38" s="71">
        <f t="shared" si="4"/>
        <v>-30</v>
      </c>
      <c r="G38" s="10">
        <v>86570</v>
      </c>
      <c r="H38" s="54">
        <f t="shared" si="3"/>
        <v>99.96535796766743</v>
      </c>
    </row>
    <row r="39" spans="1:8">
      <c r="A39" s="30"/>
      <c r="B39" s="30">
        <v>34</v>
      </c>
      <c r="C39" s="30"/>
      <c r="D39" s="46" t="s">
        <v>50</v>
      </c>
      <c r="E39" s="43">
        <f>E40</f>
        <v>4600</v>
      </c>
      <c r="F39" s="54">
        <f t="shared" si="4"/>
        <v>-1140</v>
      </c>
      <c r="G39" s="43">
        <f>G40</f>
        <v>3460</v>
      </c>
      <c r="H39" s="54">
        <f t="shared" si="3"/>
        <v>75.217391304347828</v>
      </c>
    </row>
    <row r="40" spans="1:8">
      <c r="A40" s="30"/>
      <c r="B40" s="30"/>
      <c r="C40" s="30">
        <v>4400</v>
      </c>
      <c r="D40" s="15" t="s">
        <v>44</v>
      </c>
      <c r="E40" s="10">
        <v>4600</v>
      </c>
      <c r="F40" s="71">
        <f t="shared" si="4"/>
        <v>-1140</v>
      </c>
      <c r="G40" s="10">
        <v>3460</v>
      </c>
      <c r="H40" s="54">
        <f t="shared" si="3"/>
        <v>75.217391304347828</v>
      </c>
    </row>
    <row r="41" spans="1:8" ht="25.5">
      <c r="A41" s="15">
        <v>4</v>
      </c>
      <c r="B41" s="16"/>
      <c r="C41" s="16"/>
      <c r="D41" s="28" t="s">
        <v>23</v>
      </c>
      <c r="E41" s="43">
        <f>E42+E45</f>
        <v>103700</v>
      </c>
      <c r="F41" s="54">
        <f t="shared" si="4"/>
        <v>6013</v>
      </c>
      <c r="G41" s="43">
        <f>G42+G45</f>
        <v>109713</v>
      </c>
      <c r="H41" s="54">
        <f t="shared" si="3"/>
        <v>105.79845708775312</v>
      </c>
    </row>
    <row r="42" spans="1:8" ht="25.5">
      <c r="A42" s="12"/>
      <c r="B42" s="12">
        <v>42</v>
      </c>
      <c r="C42" s="12"/>
      <c r="D42" s="28" t="s">
        <v>37</v>
      </c>
      <c r="E42" s="43">
        <f>E44</f>
        <v>3400</v>
      </c>
      <c r="F42" s="71">
        <f t="shared" si="4"/>
        <v>6013</v>
      </c>
      <c r="G42" s="43">
        <f>G43+G44</f>
        <v>9413</v>
      </c>
      <c r="H42" s="54">
        <f t="shared" si="3"/>
        <v>276.85294117647061</v>
      </c>
    </row>
    <row r="43" spans="1:8" ht="17.25" customHeight="1">
      <c r="A43" s="12"/>
      <c r="B43" s="12"/>
      <c r="C43" s="30">
        <v>4400</v>
      </c>
      <c r="D43" s="15" t="s">
        <v>44</v>
      </c>
      <c r="E43" s="10"/>
      <c r="F43" s="71">
        <f t="shared" si="4"/>
        <v>6003</v>
      </c>
      <c r="G43" s="10">
        <v>6003</v>
      </c>
      <c r="H43" s="54"/>
    </row>
    <row r="44" spans="1:8" ht="38.25">
      <c r="A44" s="12"/>
      <c r="B44" s="12"/>
      <c r="C44" s="30">
        <v>7300</v>
      </c>
      <c r="D44" s="56" t="s">
        <v>45</v>
      </c>
      <c r="E44" s="10">
        <v>3400</v>
      </c>
      <c r="F44" s="71">
        <f t="shared" si="4"/>
        <v>10</v>
      </c>
      <c r="G44" s="10">
        <v>3410</v>
      </c>
      <c r="H44" s="54">
        <f t="shared" si="3"/>
        <v>100.29411764705883</v>
      </c>
    </row>
    <row r="45" spans="1:8" ht="25.5">
      <c r="A45" s="12"/>
      <c r="B45" s="12">
        <v>45</v>
      </c>
      <c r="C45" s="12"/>
      <c r="D45" s="28" t="s">
        <v>51</v>
      </c>
      <c r="E45" s="43">
        <f>E46+E47</f>
        <v>100300</v>
      </c>
      <c r="F45" s="71"/>
      <c r="G45" s="43">
        <f>G46+G47</f>
        <v>100300</v>
      </c>
      <c r="H45" s="54">
        <f t="shared" si="3"/>
        <v>100</v>
      </c>
    </row>
    <row r="46" spans="1:8">
      <c r="A46" s="12"/>
      <c r="B46" s="12"/>
      <c r="C46" s="30">
        <v>1100</v>
      </c>
      <c r="D46" s="46" t="s">
        <v>48</v>
      </c>
      <c r="E46" s="10">
        <v>30000</v>
      </c>
      <c r="F46" s="71"/>
      <c r="G46" s="10">
        <v>30000</v>
      </c>
      <c r="H46" s="54">
        <f t="shared" si="3"/>
        <v>100</v>
      </c>
    </row>
    <row r="47" spans="1:8" ht="20.25" customHeight="1">
      <c r="A47" s="12"/>
      <c r="B47" s="12"/>
      <c r="C47" s="30">
        <v>4400</v>
      </c>
      <c r="D47" s="15" t="s">
        <v>44</v>
      </c>
      <c r="E47" s="10">
        <v>70300</v>
      </c>
      <c r="F47" s="71"/>
      <c r="G47" s="10">
        <v>70300</v>
      </c>
      <c r="H47" s="54">
        <f t="shared" si="3"/>
        <v>100</v>
      </c>
    </row>
  </sheetData>
  <mergeCells count="5">
    <mergeCell ref="A7:F7"/>
    <mergeCell ref="A25:F25"/>
    <mergeCell ref="A3:F3"/>
    <mergeCell ref="A5:F5"/>
    <mergeCell ref="A1:I1"/>
  </mergeCells>
  <pageMargins left="0.70866141732283472" right="0.70866141732283472" top="0.35433070866141736" bottom="0.35433070866141736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>
      <selection sqref="A1:E1"/>
    </sheetView>
  </sheetViews>
  <sheetFormatPr defaultRowHeight="15"/>
  <cols>
    <col min="1" max="1" width="37.7109375" customWidth="1"/>
    <col min="2" max="8" width="18.7109375" customWidth="1"/>
  </cols>
  <sheetData>
    <row r="1" spans="1:12" ht="42" customHeight="1">
      <c r="A1" s="76" t="s">
        <v>63</v>
      </c>
      <c r="B1" s="76"/>
      <c r="C1" s="76"/>
      <c r="D1" s="76"/>
      <c r="E1" s="76"/>
      <c r="F1" s="68"/>
      <c r="G1" s="68"/>
      <c r="H1" s="68"/>
      <c r="I1" s="68"/>
      <c r="J1" s="67"/>
      <c r="K1" s="67"/>
      <c r="L1" s="67"/>
    </row>
    <row r="2" spans="1:12" ht="18" customHeight="1">
      <c r="A2" s="5"/>
      <c r="B2" s="5"/>
      <c r="C2" s="5"/>
      <c r="D2" s="5"/>
      <c r="E2" s="5"/>
      <c r="F2" s="5"/>
    </row>
    <row r="3" spans="1:12" ht="15.75">
      <c r="A3" s="76" t="s">
        <v>29</v>
      </c>
      <c r="B3" s="76"/>
      <c r="C3" s="76"/>
      <c r="D3" s="76"/>
      <c r="E3" s="110"/>
      <c r="F3" s="110"/>
    </row>
    <row r="4" spans="1:12" ht="18">
      <c r="A4" s="5"/>
      <c r="B4" s="5"/>
      <c r="C4" s="5"/>
      <c r="D4" s="5"/>
      <c r="E4" s="6"/>
      <c r="F4" s="6"/>
    </row>
    <row r="5" spans="1:12" ht="18" customHeight="1">
      <c r="A5" s="76" t="s">
        <v>13</v>
      </c>
      <c r="B5" s="111"/>
      <c r="C5" s="111"/>
      <c r="D5" s="111"/>
      <c r="E5" s="111"/>
      <c r="F5" s="111"/>
    </row>
    <row r="6" spans="1:12" ht="18">
      <c r="A6" s="5"/>
      <c r="B6" s="5"/>
      <c r="C6" s="5"/>
      <c r="D6" s="5"/>
      <c r="E6" s="6"/>
      <c r="F6" s="6"/>
    </row>
    <row r="7" spans="1:12" ht="15.75">
      <c r="A7" s="76" t="s">
        <v>24</v>
      </c>
      <c r="B7" s="108"/>
      <c r="C7" s="108"/>
      <c r="D7" s="108"/>
      <c r="E7" s="108"/>
      <c r="F7" s="108"/>
    </row>
    <row r="8" spans="1:12" ht="18">
      <c r="A8" s="5"/>
      <c r="B8" s="5"/>
      <c r="C8" s="5"/>
      <c r="D8" s="5"/>
      <c r="E8" s="6"/>
      <c r="F8" s="6"/>
    </row>
    <row r="9" spans="1:12" ht="25.5">
      <c r="A9" s="23" t="s">
        <v>25</v>
      </c>
      <c r="B9" s="23" t="s">
        <v>33</v>
      </c>
      <c r="C9" s="23" t="s">
        <v>61</v>
      </c>
      <c r="D9" s="23" t="s">
        <v>59</v>
      </c>
      <c r="E9" s="23" t="s">
        <v>60</v>
      </c>
    </row>
    <row r="10" spans="1:12" ht="15.75" customHeight="1">
      <c r="A10" s="12" t="s">
        <v>26</v>
      </c>
      <c r="B10" s="43">
        <v>2406200</v>
      </c>
      <c r="C10" s="43">
        <f>D10-B10</f>
        <v>187162</v>
      </c>
      <c r="D10" s="43">
        <v>2593362</v>
      </c>
      <c r="E10" s="43">
        <f>D10/B10*100</f>
        <v>107.77832266644502</v>
      </c>
    </row>
    <row r="11" spans="1:12" ht="15.75" customHeight="1">
      <c r="A11" s="12" t="s">
        <v>52</v>
      </c>
      <c r="B11" s="43">
        <v>2406200</v>
      </c>
      <c r="C11" s="43">
        <f>D11-B11</f>
        <v>187162</v>
      </c>
      <c r="D11" s="43">
        <v>2593362</v>
      </c>
      <c r="E11" s="43">
        <f t="shared" ref="E11:E13" si="0">D11/B11*100</f>
        <v>107.77832266644502</v>
      </c>
    </row>
    <row r="12" spans="1:12">
      <c r="A12" s="45" t="s">
        <v>53</v>
      </c>
      <c r="B12" s="10">
        <v>2406200</v>
      </c>
      <c r="C12" s="10">
        <f>D12-B12</f>
        <v>187162</v>
      </c>
      <c r="D12" s="10">
        <v>2593362</v>
      </c>
      <c r="E12" s="43">
        <f t="shared" si="0"/>
        <v>107.77832266644502</v>
      </c>
    </row>
    <row r="13" spans="1:12">
      <c r="A13" s="18" t="s">
        <v>54</v>
      </c>
      <c r="B13" s="10">
        <v>2406200</v>
      </c>
      <c r="C13" s="10">
        <f>D13-B13</f>
        <v>187162</v>
      </c>
      <c r="D13" s="10">
        <v>2593362</v>
      </c>
      <c r="E13" s="43">
        <f t="shared" si="0"/>
        <v>107.77832266644502</v>
      </c>
    </row>
  </sheetData>
  <mergeCells count="4">
    <mergeCell ref="A3:F3"/>
    <mergeCell ref="A5:F5"/>
    <mergeCell ref="A7:F7"/>
    <mergeCell ref="A1:E1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>
      <selection activeCell="H28" sqref="H28"/>
    </sheetView>
  </sheetViews>
  <sheetFormatPr defaultRowHeight="1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10" width="15.7109375" customWidth="1"/>
  </cols>
  <sheetData>
    <row r="1" spans="1:12" ht="58.5" customHeight="1">
      <c r="A1" s="76" t="s">
        <v>63</v>
      </c>
      <c r="B1" s="77"/>
      <c r="C1" s="77"/>
      <c r="D1" s="77"/>
      <c r="E1" s="77"/>
      <c r="F1" s="77"/>
      <c r="G1" s="77"/>
      <c r="H1" s="77"/>
      <c r="I1" s="77"/>
      <c r="J1" s="68"/>
      <c r="K1" s="68"/>
      <c r="L1" s="68"/>
    </row>
    <row r="2" spans="1:12" ht="18" customHeight="1">
      <c r="A2" s="5"/>
      <c r="B2" s="5"/>
      <c r="C2" s="5"/>
      <c r="D2" s="5"/>
      <c r="E2" s="5"/>
      <c r="F2" s="5"/>
      <c r="G2" s="5"/>
      <c r="H2" s="5"/>
      <c r="I2" s="5"/>
    </row>
    <row r="3" spans="1:12" ht="15.75">
      <c r="A3" s="76" t="s">
        <v>29</v>
      </c>
      <c r="B3" s="76"/>
      <c r="C3" s="76"/>
      <c r="D3" s="76"/>
      <c r="E3" s="76"/>
      <c r="F3" s="76"/>
      <c r="G3" s="76"/>
      <c r="H3" s="110"/>
      <c r="I3" s="110"/>
    </row>
    <row r="4" spans="1:12" ht="18">
      <c r="A4" s="5"/>
      <c r="B4" s="5"/>
      <c r="C4" s="5"/>
      <c r="D4" s="5"/>
      <c r="E4" s="5"/>
      <c r="F4" s="5"/>
      <c r="G4" s="5"/>
      <c r="H4" s="6"/>
      <c r="I4" s="6"/>
    </row>
    <row r="5" spans="1:12" ht="18" customHeight="1">
      <c r="A5" s="76" t="s">
        <v>27</v>
      </c>
      <c r="B5" s="111"/>
      <c r="C5" s="111"/>
      <c r="D5" s="111"/>
      <c r="E5" s="111"/>
      <c r="F5" s="111"/>
      <c r="G5" s="111"/>
      <c r="H5" s="111"/>
      <c r="I5" s="111"/>
    </row>
    <row r="6" spans="1:12" ht="18">
      <c r="A6" s="5"/>
      <c r="B6" s="5"/>
      <c r="C6" s="5"/>
      <c r="D6" s="5"/>
      <c r="E6" s="5"/>
      <c r="F6" s="5"/>
      <c r="G6" s="5"/>
      <c r="H6" s="6"/>
      <c r="I6" s="6"/>
    </row>
    <row r="7" spans="1:12" ht="32.25" customHeight="1">
      <c r="A7" s="23" t="s">
        <v>14</v>
      </c>
      <c r="B7" s="22" t="s">
        <v>15</v>
      </c>
      <c r="C7" s="22" t="s">
        <v>16</v>
      </c>
      <c r="D7" s="22" t="s">
        <v>39</v>
      </c>
      <c r="E7" s="23" t="s">
        <v>11</v>
      </c>
      <c r="F7" s="23" t="s">
        <v>33</v>
      </c>
      <c r="G7" s="23" t="s">
        <v>34</v>
      </c>
      <c r="H7" s="23" t="s">
        <v>35</v>
      </c>
    </row>
    <row r="8" spans="1:12" ht="25.5">
      <c r="A8" s="15">
        <v>5</v>
      </c>
      <c r="B8" s="16"/>
      <c r="C8" s="16"/>
      <c r="D8" s="28" t="s">
        <v>28</v>
      </c>
      <c r="E8" s="10">
        <v>0</v>
      </c>
      <c r="F8" s="10">
        <v>0</v>
      </c>
      <c r="G8" s="10">
        <v>0</v>
      </c>
      <c r="H8" s="10">
        <v>0</v>
      </c>
    </row>
    <row r="9" spans="1:12" ht="25.5">
      <c r="A9" s="17"/>
      <c r="B9" s="17">
        <v>54</v>
      </c>
      <c r="C9" s="17"/>
      <c r="D9" s="29" t="s">
        <v>31</v>
      </c>
      <c r="E9" s="10"/>
      <c r="F9" s="10"/>
      <c r="G9" s="10"/>
      <c r="H9" s="11"/>
    </row>
    <row r="10" spans="1:12">
      <c r="A10" s="17"/>
      <c r="B10" s="17"/>
      <c r="C10" s="14">
        <v>11</v>
      </c>
      <c r="D10" s="14" t="s">
        <v>18</v>
      </c>
      <c r="E10" s="10"/>
      <c r="F10" s="10"/>
      <c r="G10" s="10"/>
      <c r="H10" s="11"/>
    </row>
  </sheetData>
  <mergeCells count="3">
    <mergeCell ref="A3:I3"/>
    <mergeCell ref="A5:I5"/>
    <mergeCell ref="A1:I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I14" sqref="I14"/>
    </sheetView>
  </sheetViews>
  <sheetFormatPr defaultRowHeight="15"/>
  <cols>
    <col min="1" max="1" width="58.28515625" customWidth="1"/>
  </cols>
  <sheetData>
    <row r="1" spans="1:9" ht="15.75" customHeight="1">
      <c r="A1" s="76" t="s">
        <v>63</v>
      </c>
      <c r="B1" s="76"/>
      <c r="C1" s="76"/>
      <c r="D1" s="76"/>
      <c r="E1" s="76"/>
      <c r="F1" s="76"/>
      <c r="G1" s="76"/>
    </row>
    <row r="2" spans="1:9" ht="15.75" customHeight="1">
      <c r="A2" s="76"/>
      <c r="B2" s="76"/>
      <c r="C2" s="76"/>
      <c r="D2" s="76"/>
      <c r="E2" s="76"/>
      <c r="F2" s="76"/>
      <c r="G2" s="76"/>
      <c r="H2" s="68"/>
      <c r="I2" s="68"/>
    </row>
    <row r="3" spans="1:9">
      <c r="A3" s="76"/>
      <c r="B3" s="76"/>
      <c r="C3" s="76"/>
      <c r="D3" s="76"/>
      <c r="E3" s="76"/>
      <c r="F3" s="76"/>
      <c r="G3" s="76"/>
    </row>
    <row r="4" spans="1:9" ht="15.75">
      <c r="A4" s="66" t="s">
        <v>62</v>
      </c>
      <c r="B4" s="65"/>
      <c r="C4" s="65"/>
      <c r="D4" s="65"/>
      <c r="E4" s="65"/>
      <c r="F4" s="65"/>
      <c r="G4" s="65"/>
    </row>
    <row r="5" spans="1:9" ht="15.75">
      <c r="B5" s="65"/>
      <c r="C5" s="65"/>
      <c r="D5" s="65"/>
      <c r="E5" s="65"/>
      <c r="F5" s="65"/>
      <c r="G5" s="65"/>
    </row>
    <row r="6" spans="1:9" ht="15.75">
      <c r="A6" s="65"/>
      <c r="B6" s="65"/>
      <c r="C6" s="65"/>
      <c r="D6" s="65"/>
      <c r="E6" s="65"/>
      <c r="F6" s="65"/>
      <c r="G6" s="65"/>
    </row>
    <row r="47" hidden="1"/>
  </sheetData>
  <mergeCells count="1">
    <mergeCell ref="A1:G3"/>
  </mergeCells>
  <pageMargins left="0.70866141732283472" right="0.70866141732283472" top="0.41" bottom="0.21" header="0.41" footer="0.21"/>
  <pageSetup paperSize="9" scale="65" orientation="landscape" r:id="rId1"/>
  <legacyDrawing r:id="rId2"/>
  <oleObjects>
    <oleObject progId="Excel.Sheet.12" shapeId="1025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Q29" sqref="Q29"/>
    </sheetView>
  </sheetViews>
  <sheetFormatPr defaultRowHeight="15"/>
  <sheetData>
    <row r="1" spans="1:13" ht="32.25" customHeight="1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5" customHeight="1">
      <c r="A2" s="68"/>
      <c r="B2" s="68"/>
      <c r="C2" s="68"/>
      <c r="D2" s="68"/>
      <c r="E2" s="68"/>
      <c r="F2" s="68"/>
      <c r="G2" s="68"/>
      <c r="H2" s="69"/>
      <c r="I2" s="69"/>
      <c r="J2" s="69"/>
      <c r="K2" s="69"/>
      <c r="L2" s="69"/>
    </row>
    <row r="3" spans="1:13" ht="15" customHeight="1">
      <c r="A3" s="76" t="s">
        <v>62</v>
      </c>
      <c r="B3" s="76"/>
      <c r="C3" s="68"/>
      <c r="D3" s="68"/>
      <c r="E3" s="68"/>
      <c r="F3" s="68"/>
      <c r="G3" s="68"/>
      <c r="H3" s="69"/>
      <c r="I3" s="69"/>
      <c r="J3" s="69"/>
      <c r="K3" s="69"/>
      <c r="L3" s="69"/>
    </row>
  </sheetData>
  <mergeCells count="2">
    <mergeCell ref="A1:M1"/>
    <mergeCell ref="A3:B3"/>
  </mergeCells>
  <pageMargins left="0.70866141732283472" right="0.70866141732283472" top="0.39" bottom="0.74803149606299213" header="0.31496062992125984" footer="0.31496062992125984"/>
  <pageSetup paperSize="9" scale="65" orientation="landscape" r:id="rId1"/>
  <legacyDrawing r:id="rId2"/>
  <oleObjects>
    <oleObject progId="Excel.Sheet.12" shapeId="204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tabSelected="1" topLeftCell="A16" workbookViewId="0">
      <selection activeCell="I32" sqref="I32"/>
    </sheetView>
  </sheetViews>
  <sheetFormatPr defaultRowHeight="15"/>
  <cols>
    <col min="1" max="1" width="7.42578125" bestFit="1" customWidth="1"/>
    <col min="2" max="2" width="8.42578125" bestFit="1" customWidth="1"/>
    <col min="3" max="3" width="1.7109375" customWidth="1"/>
    <col min="4" max="4" width="34.42578125" customWidth="1"/>
    <col min="5" max="5" width="19.85546875" customWidth="1"/>
    <col min="6" max="6" width="18.85546875" customWidth="1"/>
    <col min="7" max="7" width="12.85546875" customWidth="1"/>
    <col min="8" max="8" width="18" customWidth="1"/>
    <col min="9" max="9" width="12.42578125" customWidth="1"/>
    <col min="10" max="11" width="16.5703125" customWidth="1"/>
  </cols>
  <sheetData>
    <row r="1" spans="1:13" ht="42" customHeight="1">
      <c r="A1" s="76" t="s">
        <v>63</v>
      </c>
      <c r="B1" s="76"/>
      <c r="C1" s="76"/>
      <c r="D1" s="76"/>
      <c r="E1" s="76"/>
      <c r="F1" s="76"/>
      <c r="G1" s="76"/>
      <c r="H1" s="68"/>
      <c r="I1" s="68"/>
      <c r="J1" s="68"/>
      <c r="K1" s="68"/>
      <c r="L1" s="68"/>
      <c r="M1" s="68"/>
    </row>
    <row r="2" spans="1:13" ht="18" customHeight="1">
      <c r="A2" s="76"/>
      <c r="B2" s="76"/>
      <c r="C2" s="76"/>
      <c r="D2" s="76"/>
      <c r="E2" s="76"/>
      <c r="F2" s="76"/>
      <c r="G2" s="76"/>
      <c r="H2" s="6"/>
      <c r="I2" s="6"/>
    </row>
    <row r="3" spans="1:13" ht="18" customHeight="1">
      <c r="A3" s="79" t="s">
        <v>67</v>
      </c>
      <c r="B3" s="109"/>
      <c r="C3" s="109"/>
      <c r="D3" s="109"/>
      <c r="E3" s="109"/>
      <c r="F3" s="109"/>
      <c r="G3" s="109"/>
      <c r="H3" s="109"/>
      <c r="I3" s="109"/>
    </row>
    <row r="4" spans="1:13" ht="18">
      <c r="A4" s="27"/>
      <c r="B4" s="27"/>
      <c r="C4" s="27"/>
      <c r="D4" s="27"/>
      <c r="E4" s="27"/>
      <c r="F4" s="27"/>
      <c r="G4" s="55" t="s">
        <v>56</v>
      </c>
      <c r="H4" s="6"/>
      <c r="I4" s="6"/>
      <c r="K4" s="55"/>
    </row>
    <row r="5" spans="1:13" ht="34.5" customHeight="1">
      <c r="A5" s="115" t="s">
        <v>68</v>
      </c>
      <c r="B5" s="116"/>
      <c r="C5" s="117"/>
      <c r="D5" s="22" t="s">
        <v>69</v>
      </c>
      <c r="E5" s="23" t="s">
        <v>82</v>
      </c>
      <c r="F5" s="23" t="s">
        <v>83</v>
      </c>
      <c r="G5" s="23" t="s">
        <v>84</v>
      </c>
    </row>
    <row r="6" spans="1:13" ht="30" customHeight="1">
      <c r="A6" s="118">
        <v>1164</v>
      </c>
      <c r="B6" s="119"/>
      <c r="C6" s="120"/>
      <c r="D6" s="72" t="s">
        <v>70</v>
      </c>
      <c r="E6" s="43">
        <f>E7+E17+E34+E41</f>
        <v>2401600</v>
      </c>
      <c r="F6" s="43">
        <f>F7+F17+F34+F41</f>
        <v>2593362</v>
      </c>
      <c r="G6" s="54">
        <f>F6/E6*100</f>
        <v>107.9847601598934</v>
      </c>
    </row>
    <row r="7" spans="1:13" ht="25.5" customHeight="1">
      <c r="A7" s="118" t="s">
        <v>71</v>
      </c>
      <c r="B7" s="119"/>
      <c r="C7" s="120"/>
      <c r="D7" s="72" t="s">
        <v>72</v>
      </c>
      <c r="E7" s="43">
        <f>E8+E11+E14</f>
        <v>1546300</v>
      </c>
      <c r="F7" s="43">
        <f>F8+F11+F14</f>
        <v>1686562</v>
      </c>
      <c r="G7" s="54">
        <f>F7/E7*100</f>
        <v>109.07081420164263</v>
      </c>
    </row>
    <row r="8" spans="1:13">
      <c r="A8" s="112">
        <v>1100</v>
      </c>
      <c r="B8" s="113"/>
      <c r="C8" s="114"/>
      <c r="D8" s="73" t="s">
        <v>48</v>
      </c>
      <c r="E8" s="10">
        <v>588900</v>
      </c>
      <c r="F8" s="10">
        <f>F9</f>
        <v>684875</v>
      </c>
      <c r="G8" s="71">
        <f t="shared" ref="G8:G47" si="0">F8/E8*100</f>
        <v>116.29733401256581</v>
      </c>
    </row>
    <row r="9" spans="1:13">
      <c r="A9" s="118">
        <v>3</v>
      </c>
      <c r="B9" s="119"/>
      <c r="C9" s="120"/>
      <c r="D9" s="73" t="s">
        <v>21</v>
      </c>
      <c r="E9" s="43">
        <v>588900</v>
      </c>
      <c r="F9" s="43">
        <v>684875</v>
      </c>
      <c r="G9" s="54">
        <f t="shared" si="0"/>
        <v>116.29733401256581</v>
      </c>
    </row>
    <row r="10" spans="1:13">
      <c r="A10" s="118">
        <v>31</v>
      </c>
      <c r="B10" s="119"/>
      <c r="C10" s="120"/>
      <c r="D10" s="73" t="s">
        <v>22</v>
      </c>
      <c r="E10" s="10">
        <v>588900</v>
      </c>
      <c r="F10" s="10">
        <v>684875</v>
      </c>
      <c r="G10" s="71">
        <f t="shared" si="0"/>
        <v>116.29733401256581</v>
      </c>
    </row>
    <row r="11" spans="1:13">
      <c r="A11" s="112">
        <v>3100</v>
      </c>
      <c r="B11" s="113"/>
      <c r="C11" s="114"/>
      <c r="D11" s="73" t="s">
        <v>42</v>
      </c>
      <c r="E11" s="10">
        <f>E13</f>
        <v>420400</v>
      </c>
      <c r="F11" s="10">
        <f>F13</f>
        <v>420392</v>
      </c>
      <c r="G11" s="71">
        <f>F11/E11*100</f>
        <v>99.998097050428157</v>
      </c>
    </row>
    <row r="12" spans="1:13">
      <c r="A12" s="118">
        <v>3</v>
      </c>
      <c r="B12" s="119"/>
      <c r="C12" s="120"/>
      <c r="D12" s="73" t="s">
        <v>21</v>
      </c>
      <c r="E12" s="43">
        <f>E11</f>
        <v>420400</v>
      </c>
      <c r="F12" s="43">
        <f>F11</f>
        <v>420392</v>
      </c>
      <c r="G12" s="54">
        <f t="shared" si="0"/>
        <v>99.998097050428157</v>
      </c>
    </row>
    <row r="13" spans="1:13">
      <c r="A13" s="118">
        <v>31</v>
      </c>
      <c r="B13" s="119"/>
      <c r="C13" s="120"/>
      <c r="D13" s="73" t="s">
        <v>22</v>
      </c>
      <c r="E13" s="10">
        <v>420400</v>
      </c>
      <c r="F13" s="10">
        <v>420392</v>
      </c>
      <c r="G13" s="71">
        <f t="shared" si="0"/>
        <v>99.998097050428157</v>
      </c>
    </row>
    <row r="14" spans="1:13">
      <c r="A14" s="112">
        <v>4400</v>
      </c>
      <c r="B14" s="113"/>
      <c r="C14" s="114"/>
      <c r="D14" s="73" t="s">
        <v>44</v>
      </c>
      <c r="E14" s="10">
        <f>E16</f>
        <v>537000</v>
      </c>
      <c r="F14" s="10">
        <f>F16</f>
        <v>581295</v>
      </c>
      <c r="G14" s="71">
        <f t="shared" si="0"/>
        <v>108.2486033519553</v>
      </c>
    </row>
    <row r="15" spans="1:13">
      <c r="A15" s="118">
        <v>3</v>
      </c>
      <c r="B15" s="119"/>
      <c r="C15" s="120"/>
      <c r="D15" s="73" t="s">
        <v>21</v>
      </c>
      <c r="E15" s="43">
        <v>537000</v>
      </c>
      <c r="F15" s="43">
        <v>537000</v>
      </c>
      <c r="G15" s="54">
        <f t="shared" si="0"/>
        <v>100</v>
      </c>
    </row>
    <row r="16" spans="1:13">
      <c r="A16" s="118">
        <v>31</v>
      </c>
      <c r="B16" s="119"/>
      <c r="C16" s="120"/>
      <c r="D16" s="73" t="s">
        <v>22</v>
      </c>
      <c r="E16" s="10">
        <v>537000</v>
      </c>
      <c r="F16" s="10">
        <v>581295</v>
      </c>
      <c r="G16" s="71">
        <f t="shared" si="0"/>
        <v>108.2486033519553</v>
      </c>
    </row>
    <row r="17" spans="1:7" ht="25.5">
      <c r="A17" s="118" t="s">
        <v>73</v>
      </c>
      <c r="B17" s="119"/>
      <c r="C17" s="120"/>
      <c r="D17" s="74" t="s">
        <v>74</v>
      </c>
      <c r="E17" s="43">
        <f>E19+E22+E25+E32</f>
        <v>751600</v>
      </c>
      <c r="F17" s="43">
        <f>F19+F22+F25+F32+F29</f>
        <v>797087</v>
      </c>
      <c r="G17" s="54">
        <f t="shared" si="0"/>
        <v>106.05202235231505</v>
      </c>
    </row>
    <row r="18" spans="1:7">
      <c r="A18" s="112">
        <v>1100</v>
      </c>
      <c r="B18" s="113"/>
      <c r="C18" s="114"/>
      <c r="D18" s="73" t="s">
        <v>48</v>
      </c>
      <c r="E18" s="10">
        <v>165300</v>
      </c>
      <c r="F18" s="10">
        <v>165315</v>
      </c>
      <c r="G18" s="71">
        <f t="shared" si="0"/>
        <v>100.00907441016334</v>
      </c>
    </row>
    <row r="19" spans="1:7">
      <c r="A19" s="118">
        <v>3</v>
      </c>
      <c r="B19" s="119"/>
      <c r="C19" s="120"/>
      <c r="D19" s="73" t="s">
        <v>21</v>
      </c>
      <c r="E19" s="43">
        <v>165300</v>
      </c>
      <c r="F19" s="43">
        <v>165315</v>
      </c>
      <c r="G19" s="54">
        <f t="shared" si="0"/>
        <v>100.00907441016334</v>
      </c>
    </row>
    <row r="20" spans="1:7">
      <c r="A20" s="118">
        <v>32</v>
      </c>
      <c r="B20" s="119"/>
      <c r="C20" s="120"/>
      <c r="D20" s="73" t="s">
        <v>30</v>
      </c>
      <c r="E20" s="10">
        <v>165300</v>
      </c>
      <c r="F20" s="10">
        <v>165315</v>
      </c>
      <c r="G20" s="71">
        <f t="shared" si="0"/>
        <v>100.00907441016334</v>
      </c>
    </row>
    <row r="21" spans="1:7">
      <c r="A21" s="112">
        <v>3100</v>
      </c>
      <c r="B21" s="113"/>
      <c r="C21" s="114"/>
      <c r="D21" s="73" t="s">
        <v>42</v>
      </c>
      <c r="E21" s="10">
        <v>61600</v>
      </c>
      <c r="F21" s="10">
        <v>61600</v>
      </c>
      <c r="G21" s="71">
        <f t="shared" si="0"/>
        <v>100</v>
      </c>
    </row>
    <row r="22" spans="1:7">
      <c r="A22" s="118">
        <v>3</v>
      </c>
      <c r="B22" s="119"/>
      <c r="C22" s="120"/>
      <c r="D22" s="73" t="s">
        <v>21</v>
      </c>
      <c r="E22" s="43">
        <v>61600</v>
      </c>
      <c r="F22" s="43">
        <v>61600</v>
      </c>
      <c r="G22" s="54">
        <f t="shared" si="0"/>
        <v>100</v>
      </c>
    </row>
    <row r="23" spans="1:7">
      <c r="A23" s="118">
        <v>32</v>
      </c>
      <c r="B23" s="119"/>
      <c r="C23" s="120"/>
      <c r="D23" s="73" t="s">
        <v>30</v>
      </c>
      <c r="E23" s="10">
        <v>61600</v>
      </c>
      <c r="F23" s="10">
        <v>61600</v>
      </c>
      <c r="G23" s="71">
        <f t="shared" si="0"/>
        <v>100</v>
      </c>
    </row>
    <row r="24" spans="1:7">
      <c r="A24" s="112">
        <v>4400</v>
      </c>
      <c r="B24" s="113"/>
      <c r="C24" s="114"/>
      <c r="D24" s="73" t="s">
        <v>44</v>
      </c>
      <c r="E24" s="10">
        <f>E25</f>
        <v>438100</v>
      </c>
      <c r="F24" s="10">
        <f>F25</f>
        <v>480402</v>
      </c>
      <c r="G24" s="71">
        <f t="shared" si="0"/>
        <v>109.65578635014836</v>
      </c>
    </row>
    <row r="25" spans="1:7">
      <c r="A25" s="118">
        <v>3</v>
      </c>
      <c r="B25" s="119"/>
      <c r="C25" s="120"/>
      <c r="D25" s="73" t="s">
        <v>21</v>
      </c>
      <c r="E25" s="43">
        <f>E26+E30</f>
        <v>438100</v>
      </c>
      <c r="F25" s="43">
        <f>F26+F27</f>
        <v>480402</v>
      </c>
      <c r="G25" s="54">
        <f t="shared" si="0"/>
        <v>109.65578635014836</v>
      </c>
    </row>
    <row r="26" spans="1:7">
      <c r="A26" s="118">
        <v>32</v>
      </c>
      <c r="B26" s="119"/>
      <c r="C26" s="120"/>
      <c r="D26" s="73" t="s">
        <v>30</v>
      </c>
      <c r="E26" s="10">
        <v>438100</v>
      </c>
      <c r="F26" s="10">
        <v>476942</v>
      </c>
      <c r="G26" s="71">
        <f t="shared" si="0"/>
        <v>108.86601232595299</v>
      </c>
    </row>
    <row r="27" spans="1:7">
      <c r="A27" s="112">
        <v>34</v>
      </c>
      <c r="B27" s="113"/>
      <c r="C27" s="114"/>
      <c r="D27" s="73" t="s">
        <v>50</v>
      </c>
      <c r="E27" s="10">
        <v>4600</v>
      </c>
      <c r="F27" s="10">
        <v>3460</v>
      </c>
      <c r="G27" s="71">
        <f t="shared" si="0"/>
        <v>75.217391304347828</v>
      </c>
    </row>
    <row r="28" spans="1:7" ht="25.5">
      <c r="A28" s="112">
        <v>5710</v>
      </c>
      <c r="B28" s="113"/>
      <c r="C28" s="114"/>
      <c r="D28" s="73" t="s">
        <v>85</v>
      </c>
      <c r="E28" s="10"/>
      <c r="F28" s="10">
        <f>F30</f>
        <v>3200</v>
      </c>
      <c r="G28" s="71"/>
    </row>
    <row r="29" spans="1:7">
      <c r="A29" s="118">
        <v>3</v>
      </c>
      <c r="B29" s="119"/>
      <c r="C29" s="120"/>
      <c r="D29" s="73" t="s">
        <v>21</v>
      </c>
      <c r="E29" s="43"/>
      <c r="F29" s="43">
        <v>3200</v>
      </c>
      <c r="G29" s="54"/>
    </row>
    <row r="30" spans="1:7">
      <c r="A30" s="118">
        <v>32</v>
      </c>
      <c r="B30" s="119"/>
      <c r="C30" s="120"/>
      <c r="D30" s="73" t="s">
        <v>30</v>
      </c>
      <c r="E30" s="10"/>
      <c r="F30" s="10">
        <v>3200</v>
      </c>
      <c r="G30" s="71"/>
    </row>
    <row r="31" spans="1:7">
      <c r="A31" s="112">
        <v>6200</v>
      </c>
      <c r="B31" s="113"/>
      <c r="C31" s="114"/>
      <c r="D31" s="73" t="s">
        <v>75</v>
      </c>
      <c r="E31" s="10">
        <v>86600</v>
      </c>
      <c r="F31" s="10">
        <v>86570</v>
      </c>
      <c r="G31" s="71">
        <f t="shared" si="0"/>
        <v>99.96535796766743</v>
      </c>
    </row>
    <row r="32" spans="1:7">
      <c r="A32" s="118">
        <v>3</v>
      </c>
      <c r="B32" s="119"/>
      <c r="C32" s="120"/>
      <c r="D32" s="73" t="s">
        <v>21</v>
      </c>
      <c r="E32" s="43">
        <v>86600</v>
      </c>
      <c r="F32" s="43">
        <v>86570</v>
      </c>
      <c r="G32" s="54">
        <f t="shared" si="0"/>
        <v>99.96535796766743</v>
      </c>
    </row>
    <row r="33" spans="1:7">
      <c r="A33" s="112">
        <v>32</v>
      </c>
      <c r="B33" s="113"/>
      <c r="C33" s="114"/>
      <c r="D33" s="73" t="s">
        <v>76</v>
      </c>
      <c r="E33" s="10">
        <v>86600</v>
      </c>
      <c r="F33" s="10">
        <v>86570</v>
      </c>
      <c r="G33" s="71">
        <f t="shared" si="0"/>
        <v>99.96535796766743</v>
      </c>
    </row>
    <row r="34" spans="1:7">
      <c r="A34" s="118" t="s">
        <v>77</v>
      </c>
      <c r="B34" s="119"/>
      <c r="C34" s="120"/>
      <c r="D34" s="73" t="s">
        <v>78</v>
      </c>
      <c r="E34" s="43">
        <f t="shared" ref="E34:F34" si="1">E36+E39</f>
        <v>3400</v>
      </c>
      <c r="F34" s="43">
        <f t="shared" si="1"/>
        <v>9413</v>
      </c>
      <c r="G34" s="54">
        <f t="shared" si="0"/>
        <v>276.85294117647061</v>
      </c>
    </row>
    <row r="35" spans="1:7">
      <c r="A35" s="112">
        <v>4400</v>
      </c>
      <c r="B35" s="113"/>
      <c r="C35" s="114"/>
      <c r="D35" s="73" t="s">
        <v>44</v>
      </c>
      <c r="E35" s="10">
        <v>0</v>
      </c>
      <c r="F35" s="10">
        <f>F36</f>
        <v>6003</v>
      </c>
      <c r="G35" s="54"/>
    </row>
    <row r="36" spans="1:7" ht="25.5">
      <c r="A36" s="118">
        <v>4</v>
      </c>
      <c r="B36" s="119"/>
      <c r="C36" s="120"/>
      <c r="D36" s="73" t="s">
        <v>23</v>
      </c>
      <c r="E36" s="10">
        <v>0</v>
      </c>
      <c r="F36" s="10">
        <f>F37</f>
        <v>6003</v>
      </c>
      <c r="G36" s="54"/>
    </row>
    <row r="37" spans="1:7" ht="25.5">
      <c r="A37" s="118">
        <v>42</v>
      </c>
      <c r="B37" s="119"/>
      <c r="C37" s="120"/>
      <c r="D37" s="73" t="s">
        <v>79</v>
      </c>
      <c r="E37" s="10">
        <v>0</v>
      </c>
      <c r="F37" s="10">
        <v>6003</v>
      </c>
      <c r="G37" s="54"/>
    </row>
    <row r="38" spans="1:7" ht="38.25">
      <c r="A38" s="112">
        <v>7300</v>
      </c>
      <c r="B38" s="113"/>
      <c r="C38" s="114"/>
      <c r="D38" s="75" t="s">
        <v>45</v>
      </c>
      <c r="E38" s="10">
        <v>3400</v>
      </c>
      <c r="F38" s="10">
        <v>3410</v>
      </c>
      <c r="G38" s="54">
        <f t="shared" si="0"/>
        <v>100.29411764705883</v>
      </c>
    </row>
    <row r="39" spans="1:7" ht="25.5">
      <c r="A39" s="118">
        <v>4</v>
      </c>
      <c r="B39" s="119"/>
      <c r="C39" s="120"/>
      <c r="D39" s="73" t="s">
        <v>23</v>
      </c>
      <c r="E39" s="43">
        <v>3400</v>
      </c>
      <c r="F39" s="43">
        <f>F40</f>
        <v>3410</v>
      </c>
      <c r="G39" s="54">
        <f t="shared" si="0"/>
        <v>100.29411764705883</v>
      </c>
    </row>
    <row r="40" spans="1:7" ht="25.5">
      <c r="A40" s="118">
        <v>42</v>
      </c>
      <c r="B40" s="119"/>
      <c r="C40" s="120"/>
      <c r="D40" s="73" t="s">
        <v>79</v>
      </c>
      <c r="E40" s="10">
        <v>3400</v>
      </c>
      <c r="F40" s="10">
        <v>3410</v>
      </c>
      <c r="G40" s="71">
        <f t="shared" si="0"/>
        <v>100.29411764705883</v>
      </c>
    </row>
    <row r="41" spans="1:7">
      <c r="A41" s="118" t="s">
        <v>80</v>
      </c>
      <c r="B41" s="119"/>
      <c r="C41" s="120"/>
      <c r="D41" s="73" t="s">
        <v>81</v>
      </c>
      <c r="E41" s="43">
        <f>E43+E46</f>
        <v>100300</v>
      </c>
      <c r="F41" s="43">
        <f>F43+F46</f>
        <v>100300</v>
      </c>
      <c r="G41" s="54">
        <f t="shared" si="0"/>
        <v>100</v>
      </c>
    </row>
    <row r="42" spans="1:7">
      <c r="A42" s="112">
        <v>1100</v>
      </c>
      <c r="B42" s="113"/>
      <c r="C42" s="114"/>
      <c r="D42" s="73" t="s">
        <v>48</v>
      </c>
      <c r="E42" s="10">
        <v>30000</v>
      </c>
      <c r="F42" s="10">
        <v>30000</v>
      </c>
      <c r="G42" s="71">
        <f t="shared" si="0"/>
        <v>100</v>
      </c>
    </row>
    <row r="43" spans="1:7" ht="25.5">
      <c r="A43" s="118">
        <v>4</v>
      </c>
      <c r="B43" s="119"/>
      <c r="C43" s="120"/>
      <c r="D43" s="73" t="s">
        <v>23</v>
      </c>
      <c r="E43" s="43">
        <v>30000</v>
      </c>
      <c r="F43" s="43">
        <v>30000</v>
      </c>
      <c r="G43" s="54">
        <f t="shared" si="0"/>
        <v>100</v>
      </c>
    </row>
    <row r="44" spans="1:7" ht="25.5">
      <c r="A44" s="118">
        <v>45</v>
      </c>
      <c r="B44" s="119"/>
      <c r="C44" s="120"/>
      <c r="D44" s="73" t="s">
        <v>51</v>
      </c>
      <c r="E44" s="10">
        <v>30000</v>
      </c>
      <c r="F44" s="10">
        <v>30000</v>
      </c>
      <c r="G44" s="71">
        <f t="shared" si="0"/>
        <v>100</v>
      </c>
    </row>
    <row r="45" spans="1:7">
      <c r="A45" s="112">
        <v>4400</v>
      </c>
      <c r="B45" s="113"/>
      <c r="C45" s="114"/>
      <c r="D45" s="73" t="s">
        <v>44</v>
      </c>
      <c r="E45" s="10">
        <v>70300</v>
      </c>
      <c r="F45" s="10">
        <v>70300</v>
      </c>
      <c r="G45" s="71">
        <f t="shared" si="0"/>
        <v>100</v>
      </c>
    </row>
    <row r="46" spans="1:7" ht="25.5">
      <c r="A46" s="118">
        <v>4</v>
      </c>
      <c r="B46" s="119"/>
      <c r="C46" s="120"/>
      <c r="D46" s="73" t="s">
        <v>23</v>
      </c>
      <c r="E46" s="43">
        <v>70300</v>
      </c>
      <c r="F46" s="43">
        <v>70300</v>
      </c>
      <c r="G46" s="54">
        <f t="shared" si="0"/>
        <v>100</v>
      </c>
    </row>
    <row r="47" spans="1:7" ht="25.5">
      <c r="A47" s="118">
        <v>45</v>
      </c>
      <c r="B47" s="119"/>
      <c r="C47" s="120"/>
      <c r="D47" s="73" t="s">
        <v>51</v>
      </c>
      <c r="E47" s="10">
        <v>70300</v>
      </c>
      <c r="F47" s="10">
        <v>70300</v>
      </c>
      <c r="G47" s="71">
        <f t="shared" si="0"/>
        <v>100</v>
      </c>
    </row>
  </sheetData>
  <mergeCells count="45">
    <mergeCell ref="A28:C28"/>
    <mergeCell ref="A27:C27"/>
    <mergeCell ref="A29:C29"/>
    <mergeCell ref="A42:C42"/>
    <mergeCell ref="A43:C43"/>
    <mergeCell ref="A30:C30"/>
    <mergeCell ref="A31:C31"/>
    <mergeCell ref="A32:C32"/>
    <mergeCell ref="A33:C33"/>
    <mergeCell ref="A34:C34"/>
    <mergeCell ref="A35:C35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:G2"/>
    <mergeCell ref="A14:C14"/>
    <mergeCell ref="A3:I3"/>
    <mergeCell ref="A5:C5"/>
    <mergeCell ref="A6:C6"/>
    <mergeCell ref="A7:C7"/>
    <mergeCell ref="A8:C8"/>
    <mergeCell ref="A9:C9"/>
    <mergeCell ref="A10:C10"/>
    <mergeCell ref="A11:C11"/>
    <mergeCell ref="A12:C12"/>
    <mergeCell ref="A13:C13"/>
  </mergeCells>
  <pageMargins left="0.70866141732283472" right="0.70866141732283472" top="0.31496062992125984" bottom="0.43307086614173229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RAS REB 1</vt:lpstr>
      <vt:lpstr>PRIH REB 1</vt:lpstr>
      <vt:lpstr>REB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 Bralić-Pavelić</cp:lastModifiedBy>
  <cp:lastPrinted>2023-05-18T11:48:40Z</cp:lastPrinted>
  <dcterms:created xsi:type="dcterms:W3CDTF">2022-08-12T12:51:27Z</dcterms:created>
  <dcterms:modified xsi:type="dcterms:W3CDTF">2023-05-18T11:48:41Z</dcterms:modified>
</cp:coreProperties>
</file>